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9165" yWindow="1785" windowWidth="2595" windowHeight="2550" tabRatio="858" firstSheet="1" activeTab="1"/>
  </bookViews>
  <sheets>
    <sheet name="RevisionsToTemplate" sheetId="69" state="hidden" r:id="rId1"/>
    <sheet name="Dashboard" sheetId="90" r:id="rId2"/>
    <sheet name="Title Page" sheetId="36" r:id="rId3"/>
    <sheet name="Corporate Priority 1" sheetId="34" r:id="rId4"/>
    <sheet name="Corporate Priority 2" sheetId="84" r:id="rId5"/>
    <sheet name="Corporate Priority 3" sheetId="86" r:id="rId6"/>
    <sheet name="Corporate Priority 4" sheetId="87" r:id="rId7"/>
    <sheet name="Corporate Priority 5" sheetId="88" r:id="rId8"/>
    <sheet name="lookup lists" sheetId="63" r:id="rId9"/>
    <sheet name="FCAF" sheetId="49" state="hidden" r:id="rId10"/>
    <sheet name="EHAT" sheetId="61" state="hidden" r:id="rId11"/>
    <sheet name="EH Triage revised" sheetId="66" state="hidden" r:id="rId12"/>
    <sheet name="ASSESSMENTS-OUTCOMES" sheetId="59" state="hidden" r:id="rId13"/>
    <sheet name="LAC-PARTICIPATION" sheetId="55" state="hidden" r:id="rId14"/>
    <sheet name="Sheet1" sheetId="89" r:id="rId15"/>
  </sheets>
  <externalReferences>
    <externalReference r:id="rId16"/>
    <externalReference r:id="rId17"/>
    <externalReference r:id="rId18"/>
    <externalReference r:id="rId19"/>
  </externalReferences>
  <definedNames>
    <definedName name="_xlnm._FilterDatabase" localSheetId="3" hidden="1">'Corporate Priority 1'!$A$9:$W$37</definedName>
    <definedName name="_xlnm._FilterDatabase" localSheetId="4" hidden="1">'Corporate Priority 2'!$A$9:$W$32</definedName>
    <definedName name="_xlnm._FilterDatabase" localSheetId="5" hidden="1">'Corporate Priority 3'!$A$9:$W$27</definedName>
    <definedName name="_xlnm._FilterDatabase" localSheetId="6" hidden="1">'Corporate Priority 4'!$A$9:$W$19</definedName>
    <definedName name="_xlnm._FilterDatabase" localSheetId="7" hidden="1">'Corporate Priority 5'!$A$9:$U$27</definedName>
    <definedName name="Name" localSheetId="12">#REF!</definedName>
    <definedName name="Name" localSheetId="4">#REF!</definedName>
    <definedName name="Name" localSheetId="5">#REF!</definedName>
    <definedName name="Name" localSheetId="6">#REF!</definedName>
    <definedName name="Name" localSheetId="7">#REF!</definedName>
    <definedName name="Name" localSheetId="11">#REF!</definedName>
    <definedName name="Name" localSheetId="10">#REF!</definedName>
    <definedName name="Name" localSheetId="9">#REF!</definedName>
    <definedName name="Name" localSheetId="13">#REF!</definedName>
    <definedName name="Name">#REF!</definedName>
    <definedName name="_xlnm.Print_Area" localSheetId="12">'ASSESSMENTS-OUTCOMES'!$B$2:$AJ$28</definedName>
    <definedName name="_xlnm.Print_Area" localSheetId="4">'Corporate Priority 2'!$A$1:$V$32</definedName>
    <definedName name="_xlnm.Print_Area" localSheetId="5">'Corporate Priority 3'!$A$1:$V$27</definedName>
    <definedName name="_xlnm.Print_Area" localSheetId="7">'Corporate Priority 5'!$A$1:$U$27</definedName>
    <definedName name="_xlnm.Print_Area" localSheetId="11">'EH Triage revised'!$B$1:$W$21</definedName>
    <definedName name="_xlnm.Print_Area" localSheetId="10">EHAT!$B$1:$R$29</definedName>
    <definedName name="_xlnm.Print_Area" localSheetId="9">FCAF!$B$2:$R$34</definedName>
    <definedName name="_xlnm.Print_Area" localSheetId="13">'LAC-PARTICIPATION'!$B$2:$Q$27</definedName>
    <definedName name="_xlnm.Print_Area" localSheetId="2">'Title Page'!$A$1:$N$27</definedName>
    <definedName name="_xlnm.Print_Titles" localSheetId="3">'Corporate Priority 1'!$7:$9</definedName>
    <definedName name="_xlnm.Print_Titles" localSheetId="4">'Corporate Priority 2'!$7:$9</definedName>
    <definedName name="_xlnm.Print_Titles" localSheetId="5">'Corporate Priority 3'!$7:$9</definedName>
    <definedName name="_xlnm.Print_Titles" localSheetId="6">'Corporate Priority 4'!$7:$9</definedName>
    <definedName name="_xlnm.Print_Titles" localSheetId="7">'Corporate Priority 5'!$7:$9</definedName>
    <definedName name="swift">[1]Sheet5!$1:$1048576</definedName>
    <definedName name="Swift_ID" localSheetId="12">#REF!</definedName>
    <definedName name="Swift_ID" localSheetId="4">#REF!</definedName>
    <definedName name="Swift_ID" localSheetId="5">#REF!</definedName>
    <definedName name="Swift_ID" localSheetId="6">#REF!</definedName>
    <definedName name="Swift_ID" localSheetId="7">#REF!</definedName>
    <definedName name="Swift_ID" localSheetId="11">#REF!</definedName>
    <definedName name="Swift_ID" localSheetId="10">#REF!</definedName>
    <definedName name="Swift_ID" localSheetId="9">#REF!</definedName>
    <definedName name="Swift_ID" localSheetId="13">#REF!</definedName>
    <definedName name="Swift_ID">#REF!</definedName>
    <definedName name="Swift2" localSheetId="12">#REF!</definedName>
    <definedName name="Swift2" localSheetId="4">#REF!</definedName>
    <definedName name="Swift2" localSheetId="5">#REF!</definedName>
    <definedName name="Swift2" localSheetId="6">#REF!</definedName>
    <definedName name="Swift2" localSheetId="7">#REF!</definedName>
    <definedName name="Swift2" localSheetId="11">#REF!</definedName>
    <definedName name="Swift2" localSheetId="10">#REF!</definedName>
    <definedName name="Swift2" localSheetId="9">#REF!</definedName>
    <definedName name="Swift2" localSheetId="13">#REF!</definedName>
    <definedName name="Swift2">#REF!</definedName>
  </definedNames>
  <calcPr calcId="145621"/>
  <customWorkbookViews>
    <customWorkbookView name="deb" guid="{FBCF300F-3441-4CCA-893D-685CA9AD56F1}" maximized="1" windowWidth="1020" windowHeight="569" activeSheetId="3"/>
  </customWorkbookViews>
</workbook>
</file>

<file path=xl/calcChain.xml><?xml version="1.0" encoding="utf-8"?>
<calcChain xmlns="http://schemas.openxmlformats.org/spreadsheetml/2006/main">
  <c r="D58" i="63" l="1"/>
  <c r="D57" i="63"/>
  <c r="D56" i="63"/>
  <c r="D55" i="63"/>
  <c r="D54" i="63"/>
  <c r="C52" i="88" l="1" a="1"/>
  <c r="C52" i="88" s="1"/>
  <c r="G20" i="63" s="1"/>
  <c r="E32" i="63" s="1"/>
  <c r="C51" i="88" a="1"/>
  <c r="C51" i="88" s="1"/>
  <c r="G19" i="63" s="1"/>
  <c r="D32" i="63" s="1"/>
  <c r="C50" i="88" a="1"/>
  <c r="C50" i="88" s="1"/>
  <c r="G18" i="63" s="1"/>
  <c r="C32" i="63" s="1"/>
  <c r="C49" i="88" a="1"/>
  <c r="C49" i="88" s="1"/>
  <c r="G17" i="63" s="1"/>
  <c r="G29" i="63" s="1"/>
  <c r="C48" i="88" a="1"/>
  <c r="C48" i="88" s="1"/>
  <c r="G16" i="63" s="1"/>
  <c r="F29" i="63" s="1"/>
  <c r="C47" i="88" a="1"/>
  <c r="C47" i="88" s="1"/>
  <c r="G15" i="63" s="1"/>
  <c r="C46" i="88" a="1"/>
  <c r="C46" i="88" s="1"/>
  <c r="G14" i="63" s="1"/>
  <c r="E29" i="63" s="1"/>
  <c r="C45" i="88" a="1"/>
  <c r="C45" i="88" s="1"/>
  <c r="G13" i="63" s="1"/>
  <c r="D29" i="63" s="1"/>
  <c r="C44" i="88" a="1"/>
  <c r="C44" i="88" s="1"/>
  <c r="G12" i="63" s="1"/>
  <c r="C29" i="63" s="1"/>
  <c r="C52" i="87" a="1"/>
  <c r="C52" i="87" s="1"/>
  <c r="F20" i="63" s="1"/>
  <c r="E33" i="63" s="1"/>
  <c r="C51" i="87" a="1"/>
  <c r="C51" i="87" s="1"/>
  <c r="F19" i="63" s="1"/>
  <c r="D33" i="63" s="1"/>
  <c r="C50" i="87" a="1"/>
  <c r="C50" i="87" s="1"/>
  <c r="F18" i="63" s="1"/>
  <c r="C33" i="63" s="1"/>
  <c r="C49" i="87" a="1"/>
  <c r="C49" i="87" s="1"/>
  <c r="F17" i="63" s="1"/>
  <c r="C48" i="87" a="1"/>
  <c r="C48" i="87" s="1"/>
  <c r="F16" i="63" s="1"/>
  <c r="C47" i="87" a="1"/>
  <c r="C47" i="87" s="1"/>
  <c r="F15" i="63" s="1"/>
  <c r="C46" i="87" a="1"/>
  <c r="C46" i="87" s="1"/>
  <c r="F14" i="63" s="1"/>
  <c r="C45" i="87" a="1"/>
  <c r="C45" i="87" s="1"/>
  <c r="F13" i="63" s="1"/>
  <c r="C44" i="87" a="1"/>
  <c r="C44" i="87" s="1"/>
  <c r="F12" i="63" s="1"/>
  <c r="C53" i="86" a="1"/>
  <c r="C53" i="86" s="1"/>
  <c r="E20" i="63" s="1"/>
  <c r="E34" i="63" s="1"/>
  <c r="C52" i="86" a="1"/>
  <c r="C52" i="86" s="1"/>
  <c r="E19" i="63" s="1"/>
  <c r="D34" i="63" s="1"/>
  <c r="C51" i="86" a="1"/>
  <c r="C51" i="86" s="1"/>
  <c r="E18" i="63" s="1"/>
  <c r="C34" i="63" s="1"/>
  <c r="C50" i="86" a="1"/>
  <c r="C50" i="86" s="1"/>
  <c r="E17" i="63" s="1"/>
  <c r="G27" i="63" s="1"/>
  <c r="C49" i="86" a="1"/>
  <c r="C49" i="86" s="1"/>
  <c r="E16" i="63" s="1"/>
  <c r="F27" i="63" s="1"/>
  <c r="C48" i="86" a="1"/>
  <c r="C48" i="86" s="1"/>
  <c r="E15" i="63" s="1"/>
  <c r="C47" i="86" a="1"/>
  <c r="C47" i="86" s="1"/>
  <c r="E14" i="63" s="1"/>
  <c r="E27" i="63" s="1"/>
  <c r="C46" i="86" a="1"/>
  <c r="C46" i="86" s="1"/>
  <c r="E13" i="63" s="1"/>
  <c r="D27" i="63" s="1"/>
  <c r="C45" i="86" a="1"/>
  <c r="C45" i="86" s="1"/>
  <c r="E12" i="63" s="1"/>
  <c r="C27" i="63" s="1"/>
  <c r="C52" i="84" a="1"/>
  <c r="C52" i="84" s="1"/>
  <c r="D20" i="63" s="1"/>
  <c r="C51" i="84" a="1"/>
  <c r="C51" i="84" s="1"/>
  <c r="D19" i="63" s="1"/>
  <c r="C50" i="84" a="1"/>
  <c r="C50" i="84" s="1"/>
  <c r="D18" i="63" s="1"/>
  <c r="C49" i="84" a="1"/>
  <c r="C49" i="84" s="1"/>
  <c r="D17" i="63" s="1"/>
  <c r="G26" i="63" s="1"/>
  <c r="C48" i="84" a="1"/>
  <c r="C48" i="84" s="1"/>
  <c r="D16" i="63" s="1"/>
  <c r="F26" i="63" s="1"/>
  <c r="C47" i="84" a="1"/>
  <c r="C47" i="84" s="1"/>
  <c r="D15" i="63" s="1"/>
  <c r="C46" i="84" a="1"/>
  <c r="C46" i="84" s="1"/>
  <c r="D14" i="63" s="1"/>
  <c r="E26" i="63" s="1"/>
  <c r="C45" i="84" a="1"/>
  <c r="C45" i="84" s="1"/>
  <c r="D13" i="63" s="1"/>
  <c r="D26" i="63" s="1"/>
  <c r="C44" i="84" a="1"/>
  <c r="C44" i="84" s="1"/>
  <c r="D12" i="63" s="1"/>
  <c r="C26" i="63" s="1"/>
  <c r="C54" i="34" a="1"/>
  <c r="C54" i="34" s="1"/>
  <c r="C20" i="63" s="1"/>
  <c r="E36" i="63" s="1"/>
  <c r="C53" i="34" a="1"/>
  <c r="C53" i="34" s="1"/>
  <c r="C19" i="63" s="1"/>
  <c r="D36" i="63" s="1"/>
  <c r="C52" i="34" a="1"/>
  <c r="C52" i="34" s="1"/>
  <c r="C18" i="63" s="1"/>
  <c r="C36" i="63" s="1"/>
  <c r="C51" i="34" a="1"/>
  <c r="C51" i="34" s="1"/>
  <c r="C17" i="63" s="1"/>
  <c r="C50" i="34" a="1"/>
  <c r="C50" i="34" s="1"/>
  <c r="C16" i="63" s="1"/>
  <c r="C49" i="34" a="1"/>
  <c r="C49" i="34" s="1"/>
  <c r="C15" i="63" s="1"/>
  <c r="C48" i="34" a="1"/>
  <c r="C48" i="34" s="1"/>
  <c r="C14" i="63" s="1"/>
  <c r="C47" i="34" a="1"/>
  <c r="C47" i="34" s="1"/>
  <c r="C13" i="63" s="1"/>
  <c r="C46" i="34" a="1"/>
  <c r="C46" i="34" s="1"/>
  <c r="C12" i="63" s="1"/>
  <c r="C25" i="63" l="1"/>
  <c r="F41" i="63"/>
  <c r="F25" i="63"/>
  <c r="F42" i="63"/>
  <c r="G25" i="63"/>
  <c r="F43" i="63"/>
  <c r="E25" i="63"/>
  <c r="F40" i="63"/>
  <c r="D25" i="63"/>
  <c r="F39" i="63"/>
  <c r="I12" i="63"/>
  <c r="E28" i="63"/>
  <c r="M14" i="63"/>
  <c r="I14" i="63"/>
  <c r="C28" i="63"/>
  <c r="M12" i="63"/>
  <c r="F28" i="63"/>
  <c r="M15" i="63"/>
  <c r="E42" i="63"/>
  <c r="D28" i="63"/>
  <c r="M13" i="63"/>
  <c r="I13" i="63"/>
  <c r="E43" i="63"/>
  <c r="M16" i="63"/>
  <c r="G28" i="63"/>
  <c r="E35" i="63"/>
  <c r="I20" i="63"/>
  <c r="M18" i="63"/>
  <c r="D35" i="63"/>
  <c r="M19" i="63"/>
  <c r="I19" i="63"/>
  <c r="I18" i="63"/>
  <c r="M20" i="63"/>
  <c r="C35" i="63"/>
  <c r="C55" i="34"/>
  <c r="C21" i="63" s="1"/>
  <c r="F36" i="63" s="1"/>
  <c r="N16" i="63" l="1"/>
  <c r="N12" i="63"/>
  <c r="N13" i="63"/>
  <c r="N15" i="63"/>
  <c r="N14" i="63"/>
  <c r="C53" i="88"/>
  <c r="G21" i="63" s="1"/>
  <c r="F32" i="63" s="1"/>
  <c r="C53" i="87"/>
  <c r="F21" i="63" s="1"/>
  <c r="F33" i="63" s="1"/>
  <c r="C54" i="86"/>
  <c r="E21" i="63" s="1"/>
  <c r="F34" i="63" s="1"/>
  <c r="C53" i="84"/>
  <c r="D21" i="63" s="1"/>
  <c r="K24" i="36"/>
  <c r="K25" i="36"/>
  <c r="K26" i="36"/>
  <c r="K18" i="36"/>
  <c r="K22" i="36"/>
  <c r="K19" i="36"/>
  <c r="K20" i="36"/>
  <c r="K17" i="36"/>
  <c r="K21" i="36"/>
  <c r="M21" i="63" l="1"/>
  <c r="F35" i="63"/>
  <c r="K27" i="36"/>
  <c r="L20" i="36"/>
  <c r="L17" i="36"/>
  <c r="L18" i="36"/>
  <c r="L19" i="36"/>
  <c r="L21" i="36"/>
  <c r="L22" i="36"/>
  <c r="D22" i="55"/>
  <c r="E22" i="55"/>
  <c r="H19" i="59" l="1"/>
  <c r="J19" i="59"/>
  <c r="H20" i="59"/>
  <c r="J20" i="59"/>
  <c r="H21" i="59"/>
  <c r="J21" i="59"/>
  <c r="W14" i="59" l="1"/>
  <c r="W22" i="59" l="1"/>
  <c r="L17" i="66" l="1"/>
  <c r="K17" i="66"/>
  <c r="J17" i="66"/>
  <c r="I17" i="66"/>
  <c r="H17" i="66"/>
  <c r="G17" i="66"/>
  <c r="F17" i="66"/>
  <c r="E17" i="66"/>
  <c r="D17" i="66"/>
  <c r="L12" i="66"/>
  <c r="E21" i="55" l="1"/>
  <c r="E20" i="55"/>
  <c r="E19" i="55"/>
  <c r="D21" i="55"/>
  <c r="D20" i="55"/>
  <c r="R26" i="59"/>
  <c r="P26" i="59"/>
  <c r="N26" i="59"/>
  <c r="L26" i="59"/>
  <c r="J26" i="59"/>
  <c r="H26" i="59"/>
  <c r="F26" i="59"/>
  <c r="D26" i="59"/>
  <c r="O22" i="59"/>
  <c r="K22" i="59"/>
  <c r="S26" i="59"/>
  <c r="S22" i="59"/>
  <c r="G22" i="59"/>
  <c r="G25" i="61" l="1"/>
  <c r="F25" i="61"/>
  <c r="E25" i="61"/>
  <c r="D25" i="61"/>
  <c r="G22" i="61"/>
  <c r="G21" i="61"/>
  <c r="G20" i="61"/>
  <c r="G19" i="61"/>
  <c r="G18" i="61"/>
  <c r="F19" i="61"/>
  <c r="F20" i="61"/>
  <c r="F21" i="61"/>
  <c r="F22" i="61"/>
  <c r="F18" i="61"/>
  <c r="E22" i="61"/>
  <c r="E21" i="61"/>
  <c r="E20" i="61"/>
  <c r="E19" i="61"/>
  <c r="E18" i="61"/>
  <c r="D18" i="61"/>
  <c r="D22" i="61"/>
  <c r="D21" i="61"/>
  <c r="D20" i="61"/>
  <c r="D19" i="61"/>
  <c r="F22" i="49" l="1"/>
  <c r="F21" i="49"/>
  <c r="F20" i="49"/>
  <c r="F19" i="49"/>
  <c r="E22" i="49"/>
  <c r="E21" i="49"/>
  <c r="E20" i="49"/>
  <c r="E19" i="49"/>
  <c r="D22" i="49"/>
  <c r="D21" i="49"/>
  <c r="D20" i="49"/>
  <c r="D19" i="49"/>
  <c r="R22" i="59" l="1"/>
  <c r="P22" i="59"/>
  <c r="P20" i="59"/>
  <c r="N22" i="59"/>
  <c r="L22" i="59"/>
  <c r="L21" i="59"/>
  <c r="L20" i="59"/>
  <c r="J22" i="59"/>
  <c r="H22" i="59"/>
  <c r="F19" i="59" l="1"/>
  <c r="F22" i="59"/>
  <c r="F21" i="59"/>
  <c r="F20" i="59"/>
  <c r="D22" i="59"/>
  <c r="D21" i="59"/>
  <c r="D20" i="59"/>
  <c r="D19" i="59"/>
  <c r="F18" i="59" l="1"/>
  <c r="D18" i="59"/>
  <c r="E18" i="55" l="1"/>
  <c r="D18" i="55"/>
  <c r="F17" i="61" l="1"/>
  <c r="G17" i="61"/>
  <c r="E17" i="61"/>
  <c r="D17" i="61"/>
  <c r="D18" i="49"/>
</calcChain>
</file>

<file path=xl/sharedStrings.xml><?xml version="1.0" encoding="utf-8"?>
<sst xmlns="http://schemas.openxmlformats.org/spreadsheetml/2006/main" count="1651" uniqueCount="815">
  <si>
    <t>NAT AVE</t>
  </si>
  <si>
    <t>EARLY HELP</t>
  </si>
  <si>
    <t>PERFORMANCE ANALYSIS</t>
  </si>
  <si>
    <t>SN AVE</t>
  </si>
  <si>
    <t>BEST SN</t>
  </si>
  <si>
    <t>NAT TOP QTILE</t>
  </si>
  <si>
    <t>IN MONTH PERFORMANCE</t>
  </si>
  <si>
    <t>ANNUAL TREND</t>
  </si>
  <si>
    <t>LATEST BENCHMARKING</t>
  </si>
  <si>
    <t>2013/ 14</t>
  </si>
  <si>
    <t>2014/ 15</t>
  </si>
  <si>
    <t>2015/ 16 YTD</t>
  </si>
  <si>
    <t>Document Details</t>
  </si>
  <si>
    <t>No. of FCAF's opened</t>
  </si>
  <si>
    <t>No. of FCAF's opened per 10K pop under 18</t>
  </si>
  <si>
    <t>Number of FCAF's closed</t>
  </si>
  <si>
    <t>of</t>
  </si>
  <si>
    <t>DEFINITION</t>
  </si>
  <si>
    <t>Early Help is where an LA works in partnership to address problems at the earliest opportunity before they are able to escalate and by helping to break the longer term intergenerational cycle of poor outcomes.</t>
  </si>
  <si>
    <t>% children aged 4-11 years involved in participation</t>
  </si>
  <si>
    <t>% children aged 12-17 years involved in participation</t>
  </si>
  <si>
    <t>Ongoing Involvement</t>
  </si>
  <si>
    <t>No further action</t>
  </si>
  <si>
    <t>Out of area</t>
  </si>
  <si>
    <t>ASSESSMENTS - OUTCOMES</t>
  </si>
  <si>
    <t>Step down to Early Help</t>
  </si>
  <si>
    <t>LAC - PARTICIPATION</t>
  </si>
  <si>
    <t>No of social care cases closed that have been stepped down to EH via the Step Down Panel</t>
  </si>
  <si>
    <t>Early Help is where an LA works in partnership to address problems at the earliest opportunity before they are able to escalate and by helping to break the longer term intergenerational cycle of poor outcomes. The Early Help Assessment team is the first port of call for referrals for Early Help. Referrals are screened and triaged before being sent to the correct locality team for allocation.</t>
  </si>
  <si>
    <t>% of Referrals received by EHAT that do not require further action (NFA)</t>
  </si>
  <si>
    <t>EARLY HELP ASSESSMENT TEAM</t>
  </si>
  <si>
    <t xml:space="preserve">The current process of requests for Early Help support sits alongside the Multi-agency Safeguarding Hub (MASH) and is currently being reconfigured to ensure an improved early help triage process. 
Cases are now triaged and allocated directly to locality Early Help Teamsfor action. This change of practice will increase the volume of cases identified as requiring early help support. This is the reason for the  increased throughput in October compared with September. A  Step Up and Step Down refocus will also be prioritised in November. </t>
  </si>
  <si>
    <t>No of referrals received by EHAT from MASH</t>
  </si>
  <si>
    <t>No of EHAT referrals that do not require further action (NFA)</t>
  </si>
  <si>
    <t>2015/16
YTD</t>
  </si>
  <si>
    <t>Early Help is about identifying needs within families early, and providing preventative support before problems become more complex and more costly. The Early Help Assessment is located within the MASH and is the first port of call for referrals for Early Help. Referrals are screened and triaged before being distributed to the appropriate locality team for allocation.</t>
  </si>
  <si>
    <t>No of referrals received by EH Triage from the Multi-Agency Safeguarding Hub (MASH)</t>
  </si>
  <si>
    <t>Breakdown of referrals not received via MASH by type</t>
  </si>
  <si>
    <t>Total Number of referrals received by EH Triage team</t>
  </si>
  <si>
    <t>a. Level One MASH</t>
  </si>
  <si>
    <r>
      <t xml:space="preserve">b. Level Two/Three MACA
</t>
    </r>
    <r>
      <rPr>
        <i/>
        <sz val="9"/>
        <color theme="1"/>
        <rFont val="Arial"/>
        <family val="2"/>
      </rPr>
      <t>(Multi-Agency Contribution to Assessment)</t>
    </r>
  </si>
  <si>
    <t>Step Down requests from Social Care</t>
  </si>
  <si>
    <t>General Early Help Service</t>
  </si>
  <si>
    <t>Request for Co-Working</t>
  </si>
  <si>
    <t>Domestic Abuse Daily Meeting</t>
  </si>
  <si>
    <t>Operation Stovewood (linked to CSE)</t>
  </si>
  <si>
    <t>NAS Housing</t>
  </si>
  <si>
    <r>
      <t xml:space="preserve">Since October the Early Help Servicehas been working incrementally to route all referrals, that would have previously gone to discreet service areas, through the MASH. Previous service areas were; Integrated Youth Support, Education Welfare, Family Recovery Project, Family Engagement, and Families for Change, Intensive Family Support,Youth Offending Team and Children’s Centres. 
By routing referrals through the same front door we will make the pathway into the Early Help offer much easier to navigate and access for professionals, partners and families. As cases are routed through the Early Help element of the MASH they are subject to a rigorous screening process to help us establish need and facilitate swift access to services. 
</t>
    </r>
    <r>
      <rPr>
        <sz val="11"/>
        <color rgb="FFFF0000"/>
        <rFont val="Arial"/>
        <family val="2"/>
      </rPr>
      <t xml:space="preserve">
</t>
    </r>
    <r>
      <rPr>
        <sz val="11"/>
        <rFont val="Arial"/>
        <family val="2"/>
      </rPr>
      <t>Further reporting is currently under development across the Early Help service and it is intended that key performance indicators will be included in this report moving forward.  Consideration for the most appropriate measures to include will take place between Social Care Leaders and the Early Help Assistant Director and will be monitored on a monthly basis.</t>
    </r>
    <r>
      <rPr>
        <sz val="11"/>
        <color rgb="FFFF0000"/>
        <rFont val="Arial"/>
        <family val="2"/>
      </rPr>
      <t xml:space="preserve">
</t>
    </r>
    <r>
      <rPr>
        <sz val="11"/>
        <rFont val="Arial"/>
        <family val="2"/>
      </rPr>
      <t xml:space="preserve">
</t>
    </r>
  </si>
  <si>
    <t>FCAF's are just one element of a much wider Early Help offer which encompasses a range of preventative services for children aged 0-19 and their families. This includes; Children Centres, Education Welfare, Family Intervention services, Youth Support and Families for Change. Whilst numbers reported here are  low, The FCAF measure does not represent the true volume of assessments and targeted interventions currently taking place across Early Help services. There are in excess of 30 different referral routes into Early Help, but the new Early Help Assessment, which is currently being piloted and 'Request for Suppor't will replace the current FCAF in the New Year and will enable us to record into an interim single case management system (Core) before we migrate to Liquid Logic. In the meantime we are now building a more accurate view of current assessments through the Monthly Early Help Scorecard and the production of a robust and upto date 'Annex A' (the data set required by Ofsted during an inspection).</t>
  </si>
  <si>
    <t>Every assessment should be focused on outcomes, deciding which services and support to provide to deliver improved welfare for the child and reflect the child’s best interests.
Local monitoring processes were reviewed and new outcome options established June 2015 therefore care should be taken when comparing trend data from before that time.</t>
  </si>
  <si>
    <t>added 11.6 CIN Central to CASELOAD tab and collected data for graph</t>
  </si>
  <si>
    <t>added new tab for care leavers graphs</t>
  </si>
  <si>
    <t>The Child's Voice' is a phrase used to describe the real involvement of children and young people. Children and young people should have the opportunity to describe things from their point of view, be continually involved, and have information fed back to them in a way that they can understand. There should always be evidence that their voice has influenced the decisions that professionals have made. These indicators relate to LAC reviews.
% Children age 4-11 years and 12-18 years,  involved in participation relates to the a combined figure for the following:-
• number of children that have either attended their review in person and has spoken for him or herself  
• number of children that have attended their review and used an advocate to speak on his or her behalf  
• number of children attending a review and conveying his or her views symbolically (non-verbal)   
• number of children who have not attended a review but briefs an advocate to speak for him or her   
• number of children who have not attended a review but conveys his or her feelings to the review by a facilitative medium</t>
  </si>
  <si>
    <t>text on front sheet</t>
  </si>
  <si>
    <t>EH page text provided by D McW</t>
  </si>
  <si>
    <t>Formatting and trend data issues addressed</t>
  </si>
  <si>
    <t xml:space="preserve">
Exception reporting has not yet been established. It is essential that creative methods are used to allow all children to participate in their Looked After Children Reviews and exception reporting arrangements are to be put in place to examine the circumstances of all children who have not participated in one of the ways identified. Over the coming weeks and months there will be significant activity to ensure that children and young people are genuinely consulted using a range of methods.  It will also be an ambition that young people start to chair there own reviews.</t>
  </si>
  <si>
    <t xml:space="preserve">The number of assessments that are resulting in 'No Further Action' needs to be considered alongside the re-referral rate, the high number of S47 and the step-down process. However as can been seen the overall trend has been downward. Action is being taken to ensure that cases stepped down to early help are recorded accurately. The new step down process which has been in place from early February is showing early signs of positive impact and feedback from social workers has been largely positive. Managers have been reminded that there is an expectation that assessments that genuinely result in 'No Further Action' are identified early and will have been completed more promptly so that resources are available to be used for those children with more complex and challenging needs. </t>
  </si>
  <si>
    <t>added data label to all SN Avg</t>
  </si>
  <si>
    <t>Not Recorded/Other</t>
  </si>
  <si>
    <t>% of entitled 2 year olds accessing childcare</t>
  </si>
  <si>
    <t>% of young people aged 16-18 who are Not in Education, Employment or Training (NEET)</t>
  </si>
  <si>
    <t xml:space="preserve">Chlamydia detection rate (15-24 year olds) - CTAD (Persons) </t>
  </si>
  <si>
    <t>Corporate Plan 2016/17</t>
  </si>
  <si>
    <t>Performance Report</t>
  </si>
  <si>
    <t xml:space="preserve">
Please note: Although care is taken to ensure data is as accurate as possible, delays in data input can result in changes in figures when reports are re-run retrospectively. </t>
  </si>
  <si>
    <t>Ref No.</t>
  </si>
  <si>
    <t>Good performance</t>
  </si>
  <si>
    <t>Quarterly</t>
  </si>
  <si>
    <t>Year end 2014/15</t>
  </si>
  <si>
    <t>Year end 2015/16</t>
  </si>
  <si>
    <t>Corporate Priority 1 – Every child making the best start in life</t>
  </si>
  <si>
    <t xml:space="preserve">Measure </t>
  </si>
  <si>
    <t>1.A1</t>
  </si>
  <si>
    <t>1.A2</t>
  </si>
  <si>
    <t>1.A3</t>
  </si>
  <si>
    <t>1.A4</t>
  </si>
  <si>
    <t xml:space="preserve">1.B1 </t>
  </si>
  <si>
    <t>1.B2</t>
  </si>
  <si>
    <t>1.B4 (a)</t>
  </si>
  <si>
    <t>1.B4 (b)</t>
  </si>
  <si>
    <t>1.C1</t>
  </si>
  <si>
    <t>1.C2 (a)</t>
  </si>
  <si>
    <t>1.C2 (b)</t>
  </si>
  <si>
    <t>1.C3</t>
  </si>
  <si>
    <t xml:space="preserve">Frequency of reporting </t>
  </si>
  <si>
    <t xml:space="preserve">Key </t>
  </si>
  <si>
    <t>Measure progressing above or in line with target set</t>
  </si>
  <si>
    <t>Measure progress has been satisfactory but is not fully reaching target set</t>
  </si>
  <si>
    <t>Measure has not progressed in accordance with target set</t>
  </si>
  <si>
    <t>Measure under development (e.g. awaiting data collection or target-setting)</t>
  </si>
  <si>
    <t>Measure not applicable for target (e.g. baseline year, or not appropriate to set a specific target)</t>
  </si>
  <si>
    <t>Measure information not yet available (e.g. due to infrequency or timing of information/data)</t>
  </si>
  <si>
    <t>DOT</t>
  </si>
  <si>
    <t>Ý</t>
  </si>
  <si>
    <t>Þ</t>
  </si>
  <si>
    <t>Ü</t>
  </si>
  <si>
    <t xml:space="preserve">Numbers are stable </t>
  </si>
  <si>
    <t xml:space="preserve">Overall status </t>
  </si>
  <si>
    <t>Overall status (relevant to target)</t>
  </si>
  <si>
    <t xml:space="preserve">Corporate Priority 2 – Every adult secure, responsible and empowered </t>
  </si>
  <si>
    <t>2.A1</t>
  </si>
  <si>
    <t xml:space="preserve">Excess weight in adults (aged 16+)
</t>
  </si>
  <si>
    <t>2.A2</t>
  </si>
  <si>
    <t>2.A3</t>
  </si>
  <si>
    <t>Suicide rate (all ages) (Persons)</t>
  </si>
  <si>
    <t xml:space="preserve">B. Individuals  and carers are supported to be safe, independent and resilient within a personalised model of care and support </t>
  </si>
  <si>
    <t>2.B1</t>
  </si>
  <si>
    <t>2.B5</t>
  </si>
  <si>
    <t>Proportion of new clients who receive short term (enablement) service in year with an outcome of no further requests made for support</t>
  </si>
  <si>
    <t>2.B6</t>
  </si>
  <si>
    <t>2.B7</t>
  </si>
  <si>
    <t xml:space="preserve">Number of carers assessments </t>
  </si>
  <si>
    <t>2.B8</t>
  </si>
  <si>
    <t xml:space="preserve">Overall satisfaction of people who use care and support services - a) service users </t>
  </si>
  <si>
    <t xml:space="preserve">Overall satisfaction of people who use care and support services - b) carers </t>
  </si>
  <si>
    <t>Monthly</t>
  </si>
  <si>
    <t>The progress a pupil makes from the end of primary school to the end of secondary school. (Key Stage 4 Progress 8 Measure)</t>
  </si>
  <si>
    <t>Termly</t>
  </si>
  <si>
    <t>Annual</t>
  </si>
  <si>
    <t>low</t>
  </si>
  <si>
    <t>high</t>
  </si>
  <si>
    <t>n/a</t>
  </si>
  <si>
    <t>@</t>
  </si>
  <si>
    <t>a</t>
  </si>
  <si>
    <t>r</t>
  </si>
  <si>
    <t>=</t>
  </si>
  <si>
    <t>% children and young people who attend a good or better schools</t>
  </si>
  <si>
    <t xml:space="preserve">High </t>
  </si>
  <si>
    <t xml:space="preserve">1.B8 </t>
  </si>
  <si>
    <t xml:space="preserve">% of children aged 0-5 living in the Rotherham area who are registered with a Children's Centre </t>
  </si>
  <si>
    <t>78%
(summer term 15)</t>
  </si>
  <si>
    <t>NOTE:</t>
  </si>
  <si>
    <t>For attainment of vulnerable groups and adult learning please see Priority 4</t>
  </si>
  <si>
    <t>82.4%
(summer term 15)</t>
  </si>
  <si>
    <t>c</t>
  </si>
  <si>
    <t>g</t>
  </si>
  <si>
    <t>1.A5</t>
  </si>
  <si>
    <t>The number of families engaging with the Families for Change programme as a percentage of the troubled families target</t>
  </si>
  <si>
    <t xml:space="preserve">Low </t>
  </si>
  <si>
    <t xml:space="preserve">As above </t>
  </si>
  <si>
    <t>National ambition: a downward trend in the level of excess weight averaged across all adults by 2020.</t>
  </si>
  <si>
    <t>No national target but local aim to increase physical activity for people with long term conditions</t>
  </si>
  <si>
    <t>Reduction of 1 percentage point each year from baseline position.</t>
  </si>
  <si>
    <t>No national target. Local ambition to be within LA Comparators Top Quartile</t>
  </si>
  <si>
    <t>No national target but national recommendation to have a local action plan</t>
  </si>
  <si>
    <t>Number of people provided with information and advice at first point of contact (to prevent service need)</t>
  </si>
  <si>
    <t>2.B9 a)</t>
  </si>
  <si>
    <t>2.B9 b)</t>
  </si>
  <si>
    <t>2.B10</t>
  </si>
  <si>
    <t xml:space="preserve">Supporting people with a Learning Disability  into employment </t>
  </si>
  <si>
    <t>Low residential and high community placements</t>
  </si>
  <si>
    <t xml:space="preserve">Baseline year </t>
  </si>
  <si>
    <t xml:space="preserve">Target </t>
  </si>
  <si>
    <t xml:space="preserve">Quarterly </t>
  </si>
  <si>
    <t xml:space="preserve">Annual </t>
  </si>
  <si>
    <t xml:space="preserve">Biennial </t>
  </si>
  <si>
    <t>20.03 (31 admissions)</t>
  </si>
  <si>
    <t>819.52 (401 admissions)</t>
  </si>
  <si>
    <t>Annual score collected in ASC User Survey</t>
  </si>
  <si>
    <t xml:space="preserve">Not yet available </t>
  </si>
  <si>
    <t xml:space="preserve">Biennial collection from carers survey next schedule 16/17.  </t>
  </si>
  <si>
    <t xml:space="preserve">Corporate Priority 3 – A strong community in a clean safe environment </t>
  </si>
  <si>
    <t>3.A1</t>
  </si>
  <si>
    <t>3.A2</t>
  </si>
  <si>
    <t>3.A3</t>
  </si>
  <si>
    <t>3.A4</t>
  </si>
  <si>
    <t>3.B1</t>
  </si>
  <si>
    <t xml:space="preserve">Levels of Street Cleanliness not more that 5% of sites are considered to be below standard (Grade A or B in CoP) </t>
  </si>
  <si>
    <t>Number of missed bins per 100,000 collections</t>
  </si>
  <si>
    <t>3.B5</t>
  </si>
  <si>
    <t>% of waste sent for reuse (recycling and composting)</t>
  </si>
  <si>
    <t>&lt;5%</t>
  </si>
  <si>
    <t xml:space="preserve">Corporate Priority 4 – Extending opportunity. Prosperity and planning for the future </t>
  </si>
  <si>
    <t>4.A1</t>
  </si>
  <si>
    <t>4.A2</t>
  </si>
  <si>
    <t>Increase Number of Business Births / Start Ups per 10,000 Resident Population 16+ years old)</t>
  </si>
  <si>
    <t>4.A3</t>
  </si>
  <si>
    <t>4.A4</t>
  </si>
  <si>
    <t>4.B1</t>
  </si>
  <si>
    <t>4.B2</t>
  </si>
  <si>
    <t>4.B3</t>
  </si>
  <si>
    <t>4.B4</t>
  </si>
  <si>
    <t xml:space="preserve">Strategic Director CYPS </t>
  </si>
  <si>
    <t xml:space="preserve">Increase the % of people aged 19+ supported through a learning programme who have: a) Obtained a formal qualification </t>
  </si>
  <si>
    <t xml:space="preserve">Increase the % of people aged 19+ supported through a learning programme who have: b) Progressed/working towards another level </t>
  </si>
  <si>
    <t xml:space="preserve">Increase the % of people aged 19+ supported through a learning programme who have: c) Obtained or got a better job </t>
  </si>
  <si>
    <t xml:space="preserve">Corporate Priority 5 – A modern, efficient Council </t>
  </si>
  <si>
    <t>5.A1</t>
  </si>
  <si>
    <t>5.A2</t>
  </si>
  <si>
    <t>5.A3</t>
  </si>
  <si>
    <t>% Council Tax collected in the current financial year</t>
  </si>
  <si>
    <t>Cumulative Council Tax arrears per property</t>
  </si>
  <si>
    <t>% non-domestic (business) rates collected in the current financial year</t>
  </si>
  <si>
    <t>97% (Top Quartile Met Authorities)</t>
  </si>
  <si>
    <t>98% (Top Quartile Metropolitan Authorities)</t>
  </si>
  <si>
    <t xml:space="preserve">Monthly </t>
  </si>
  <si>
    <t>5.B1</t>
  </si>
  <si>
    <t>5.B2</t>
  </si>
  <si>
    <t xml:space="preserve">D. Effective members, workforce and organisational culture </t>
  </si>
  <si>
    <t>5.D1</t>
  </si>
  <si>
    <t>% PDR completion</t>
  </si>
  <si>
    <t>5.D2</t>
  </si>
  <si>
    <t>5.D3</t>
  </si>
  <si>
    <t>5.D4</t>
  </si>
  <si>
    <t>% members receive a personal development interview leading to a  structured learning and development plan</t>
  </si>
  <si>
    <t xml:space="preserve">Not available </t>
  </si>
  <si>
    <t>Low</t>
  </si>
  <si>
    <t>High</t>
  </si>
  <si>
    <t>18.4% by 2016/17 (local target)</t>
  </si>
  <si>
    <t>Downward trend in excess weight by 2020</t>
  </si>
  <si>
    <t>At least 2,300 per 100,000 (national target)</t>
  </si>
  <si>
    <t>Quarterly/ Annual</t>
  </si>
  <si>
    <t xml:space="preserve">Not available - not previously been required </t>
  </si>
  <si>
    <t>Increase the number of people aged 19+ supported through a learning programme</t>
  </si>
  <si>
    <t>Not yet available 
(Academic Year)</t>
  </si>
  <si>
    <t>£2.8m</t>
  </si>
  <si>
    <t>£6.8m</t>
  </si>
  <si>
    <t>12.3 (20 admissions)
Accumulative</t>
  </si>
  <si>
    <t>958.5 (469 admissions)
Accumulative</t>
  </si>
  <si>
    <t>No of admissions to residential rehabilitation beds (Intermediate Care)</t>
  </si>
  <si>
    <t xml:space="preserve">6 monthly </t>
  </si>
  <si>
    <t xml:space="preserve">79% June 2015 82% December 2015 satisfied or fairly satisfied </t>
  </si>
  <si>
    <t xml:space="preserve">The LGA polling on resident satisfaction is conducted on a 6 monthly basis and was requested by the Commissioners.  </t>
  </si>
  <si>
    <t xml:space="preserve">69% June 2015 61% December 2015 very or fairly satisfied </t>
  </si>
  <si>
    <t xml:space="preserve">High - very or fairly satisfied </t>
  </si>
  <si>
    <t>5.C2</t>
  </si>
  <si>
    <t xml:space="preserve">Number of compliments received </t>
  </si>
  <si>
    <t>5.C3</t>
  </si>
  <si>
    <t>5.C4</t>
  </si>
  <si>
    <t xml:space="preserve">% of residents that have confidence in Rotherham Metropolitan Borough Council </t>
  </si>
  <si>
    <t>5.C5 a)</t>
  </si>
  <si>
    <t>5.C5 b)</t>
  </si>
  <si>
    <t>5.C5 c)</t>
  </si>
  <si>
    <t xml:space="preserve">High - great or moderate extent </t>
  </si>
  <si>
    <t xml:space="preserve">41% June 2015 and 45% December great or moderate extent </t>
  </si>
  <si>
    <t>% of residents satisfied with the way Rotherham Metropolitan Borough Council runs things</t>
  </si>
  <si>
    <t xml:space="preserve">55% June 2015 and 54% December 2015 very or fairly satisfied </t>
  </si>
  <si>
    <t>Qualified Conclusion reached</t>
  </si>
  <si>
    <t xml:space="preserve">Data available dependent upon the frequency of reporting </t>
  </si>
  <si>
    <t>&gt;55%</t>
  </si>
  <si>
    <t>&gt;41%</t>
  </si>
  <si>
    <t>Lead Accountability (Strategic Director)</t>
  </si>
  <si>
    <t xml:space="preserve">Ian Thomas, Strategic Director Children and Young People's Services </t>
  </si>
  <si>
    <t xml:space="preserve">Terri Roche, Director Public Health </t>
  </si>
  <si>
    <t xml:space="preserve">Lead officer </t>
  </si>
  <si>
    <t xml:space="preserve">Damien Wilson, Strategic Director Regeneration and Environment </t>
  </si>
  <si>
    <t>Lead officer</t>
  </si>
  <si>
    <t xml:space="preserve">Jo Abbott - Public Health </t>
  </si>
  <si>
    <t xml:space="preserve">Mel Meggs - CYPS
</t>
  </si>
  <si>
    <t>David McWilliams - CYPS</t>
  </si>
  <si>
    <t xml:space="preserve">Karen Borthwick - CYPS
</t>
  </si>
  <si>
    <t xml:space="preserve">David McWilliams - CYPS
</t>
  </si>
  <si>
    <t>Jo Abbott - Public Health</t>
  </si>
  <si>
    <t xml:space="preserve">Sam Newton - Adult Social Care and Housing </t>
  </si>
  <si>
    <t xml:space="preserve">Nathan Atkinson - Adult Social Care  and Housing </t>
  </si>
  <si>
    <t xml:space="preserve">Karen Hanson - Regeneration and Environment </t>
  </si>
  <si>
    <t xml:space="preserve">Paul Woodcock - Regeneration and Environment </t>
  </si>
  <si>
    <t xml:space="preserve">Judith Badger, Strategic Director Finance and Customer Services </t>
  </si>
  <si>
    <t>Shokat Lal, Assistant Chief Executive</t>
  </si>
  <si>
    <t xml:space="preserve">A. Children, young people and families are protected and safeguarded from all forms of abuse, violence and neglect </t>
  </si>
  <si>
    <t>B. Children and Young people are supported to reach their potential</t>
  </si>
  <si>
    <t xml:space="preserve">Outcome </t>
  </si>
  <si>
    <t xml:space="preserve">C. Children, young people and families are enabled to live healthier lives </t>
  </si>
  <si>
    <t xml:space="preserve">A. Adults are enabled to live healthier lives </t>
  </si>
  <si>
    <t xml:space="preserve">A. Communities are strong and help people to feel safe </t>
  </si>
  <si>
    <t xml:space="preserve">B. Streets, public realm and green spaces are clean and well maintained </t>
  </si>
  <si>
    <t xml:space="preserve">A. Businesses supported to grow and employment opportunities expanded  across the borough </t>
  </si>
  <si>
    <t>B. People live in high quality accommodation which meets their need, whether in the social rented, private rented or home ownership sector</t>
  </si>
  <si>
    <t xml:space="preserve">A. Maximised use of assets and resources and services demonstrate value for money   </t>
  </si>
  <si>
    <t xml:space="preserve">B. Effective governance arrangements and decision making processes are in place </t>
  </si>
  <si>
    <t xml:space="preserve">C. Staff listen and are responsive to customers to understand and relate to their needs </t>
  </si>
  <si>
    <t>10.9 days (excluding schools)</t>
  </si>
  <si>
    <t>10.43 Days  (excluding schools)</t>
  </si>
  <si>
    <t>April - September 26% October - March 23%</t>
  </si>
  <si>
    <t xml:space="preserve">1.A6 </t>
  </si>
  <si>
    <t xml:space="preserve">Number of CSE referrals </t>
  </si>
  <si>
    <t xml:space="preserve">1.A7 </t>
  </si>
  <si>
    <t xml:space="preserve">Number of prosecutions </t>
  </si>
  <si>
    <t>1.A8</t>
  </si>
  <si>
    <t xml:space="preserve">David McWilliams </t>
  </si>
  <si>
    <t>1.B9 (a)</t>
  </si>
  <si>
    <t>1.B9 (b)</t>
  </si>
  <si>
    <t>% of physically inactive adults  (aged 16+)</t>
  </si>
  <si>
    <t>2.A4</t>
  </si>
  <si>
    <t>2.A5 a)</t>
  </si>
  <si>
    <t>2.A5 b)</t>
  </si>
  <si>
    <t>Successful completion of drug treatment – a) opiate users (aged 18-75)</t>
  </si>
  <si>
    <t>Successful completion of drug treatment –b) non-opiate users (aged 18-75)</t>
  </si>
  <si>
    <t>2.B2</t>
  </si>
  <si>
    <t>2.B3</t>
  </si>
  <si>
    <t>2.B4 (a)</t>
  </si>
  <si>
    <t xml:space="preserve">74% (2015/16) 2016/17 target tbc </t>
  </si>
  <si>
    <t>17.6 (27 admissions)</t>
  </si>
  <si>
    <t>797 (390 admissions)</t>
  </si>
  <si>
    <t>2.B9 c)</t>
  </si>
  <si>
    <t>2.B11 a)</t>
  </si>
  <si>
    <t>2.B11 b)</t>
  </si>
  <si>
    <t xml:space="preserve">1,000 new jobs p.a. (10,000 over 10 years).  No specific target for 2016/17 until 2015/16 data is available </t>
  </si>
  <si>
    <t xml:space="preserve">C. Adults supported to access learning improving their chances of securing or retaining employment </t>
  </si>
  <si>
    <t>5.B3</t>
  </si>
  <si>
    <t xml:space="preserve">Number of pre-scrutiny recommendations adopted </t>
  </si>
  <si>
    <t xml:space="preserve">5.C1 a) </t>
  </si>
  <si>
    <t xml:space="preserve">5.C1 b) </t>
  </si>
  <si>
    <t>3.A7</t>
  </si>
  <si>
    <t xml:space="preserve">10% reduction </t>
  </si>
  <si>
    <t xml:space="preserve">Not available - new measure </t>
  </si>
  <si>
    <t>Median average gross weekly wage for full-time employees working in the borough. Percentage of UK average</t>
  </si>
  <si>
    <t>4.A5</t>
  </si>
  <si>
    <t xml:space="preserve">4.A6 </t>
  </si>
  <si>
    <t xml:space="preserve"> Reduce gap to 0.7% </t>
  </si>
  <si>
    <t xml:space="preserve">No target - not applicable </t>
  </si>
  <si>
    <t xml:space="preserve">Number of new social rented homes started in year </t>
  </si>
  <si>
    <t>Number of new affordable home ownership units started in year</t>
  </si>
  <si>
    <t>a) Total number of complaints received by the Council</t>
  </si>
  <si>
    <t>b) % of complaints closed and within timescale (cumulative)</t>
  </si>
  <si>
    <t xml:space="preserve">Not applicable </t>
  </si>
  <si>
    <t>178 Incidents</t>
  </si>
  <si>
    <t>254 Incidents 43% Increase (76)</t>
  </si>
  <si>
    <t>1,384 Incidents</t>
  </si>
  <si>
    <t>1,770 Incidents 28% Increase (386)</t>
  </si>
  <si>
    <t>14,355 Incidents 8% Decrease (1,198)</t>
  </si>
  <si>
    <t>Reported instances of anti-social behaviour in Rotherham</t>
  </si>
  <si>
    <t>Reported instances of hate incidents in Rotherham</t>
  </si>
  <si>
    <t>Reported instances of domestic abuse in Rotherham</t>
  </si>
  <si>
    <t>3.A5 a)</t>
  </si>
  <si>
    <t>3.A5 b)</t>
  </si>
  <si>
    <t>3.A6</t>
  </si>
  <si>
    <t>% of referrals triaged for urgency within 24 hours of receipt.</t>
  </si>
  <si>
    <t>% of triaged referrals that were assessed within 3 weeks.</t>
  </si>
  <si>
    <t>1.C4 (a)</t>
  </si>
  <si>
    <t>1.C4 (b)</t>
  </si>
  <si>
    <t xml:space="preserve">Aggregate Pedestrian footfall in the Town Centre </t>
  </si>
  <si>
    <t>3.B2 (a)</t>
  </si>
  <si>
    <t>Percentage of the principal road network in need of significant repair</t>
  </si>
  <si>
    <t>3.B3(a)</t>
  </si>
  <si>
    <t>Baseline Year</t>
  </si>
  <si>
    <t>3.B6</t>
  </si>
  <si>
    <t xml:space="preserve">Tom Bell - Adult Social Care and Housing </t>
  </si>
  <si>
    <t>4.B5(a)</t>
  </si>
  <si>
    <t>4B5(b)</t>
  </si>
  <si>
    <t>Improved Annual Governance Statement in 2016/17</t>
  </si>
  <si>
    <t xml:space="preserve">% of scrutiny recommendations which are accepted and implemented </t>
  </si>
  <si>
    <t xml:space="preserve">% of transactions a) online </t>
  </si>
  <si>
    <t xml:space="preserve">% of transactions b) face to face customers </t>
  </si>
  <si>
    <t xml:space="preserve">% of transactions c) telephony customers </t>
  </si>
  <si>
    <t>&gt;36%</t>
  </si>
  <si>
    <t>&lt;6%</t>
  </si>
  <si>
    <t>&lt;58%</t>
  </si>
  <si>
    <t xml:space="preserve">Tracy Holmes, Assistant Chief Executive's Directorate </t>
  </si>
  <si>
    <t xml:space="preserve">Justin Homer - Assistant Chief Executive's Directorate </t>
  </si>
  <si>
    <t xml:space="preserve">Tracey Parkin, Assistant Chief Executive's Directorate </t>
  </si>
  <si>
    <t xml:space="preserve">Ian Henderson, Assistant Chief Executive's Directorate </t>
  </si>
  <si>
    <t xml:space="preserve">James McLaughlin, Assistant Chief Executive's Directorate </t>
  </si>
  <si>
    <r>
      <t xml:space="preserve">Reduction in Children in Need rate (rate per 10K population) </t>
    </r>
    <r>
      <rPr>
        <b/>
        <sz val="10"/>
        <color rgb="FFFF0000"/>
        <rFont val="Arial"/>
        <family val="2"/>
      </rPr>
      <t>(Priority measure)</t>
    </r>
  </si>
  <si>
    <r>
      <t xml:space="preserve">Fit for purpose Annual Governance Statement 2016/17 </t>
    </r>
    <r>
      <rPr>
        <b/>
        <sz val="10"/>
        <color rgb="FFFF0000"/>
        <rFont val="Arial"/>
        <family val="2"/>
      </rPr>
      <t>(Priority measure)</t>
    </r>
  </si>
  <si>
    <r>
      <t>Days lost per FTE</t>
    </r>
    <r>
      <rPr>
        <b/>
        <sz val="10"/>
        <color rgb="FFFF0000"/>
        <rFont val="Arial"/>
        <family val="2"/>
      </rPr>
      <t xml:space="preserve"> (Priority measure)</t>
    </r>
  </si>
  <si>
    <r>
      <t>Reduction in Agency cost</t>
    </r>
    <r>
      <rPr>
        <b/>
        <sz val="10"/>
        <color rgb="FFFF0000"/>
        <rFont val="Arial"/>
        <family val="2"/>
      </rPr>
      <t xml:space="preserve"> (Priority measure)</t>
    </r>
  </si>
  <si>
    <t>No target (to be used a measure to watch over the next 12 months)</t>
  </si>
  <si>
    <t>100% (882 families by end of March 2017)</t>
  </si>
  <si>
    <r>
      <t xml:space="preserve">% children who had a social care concern raised within 12 months of the last concern ending (Re-referrals) </t>
    </r>
    <r>
      <rPr>
        <b/>
        <sz val="10"/>
        <color rgb="FFFF0000"/>
        <rFont val="Arial"/>
        <family val="2"/>
      </rPr>
      <t>(Priority measure)</t>
    </r>
  </si>
  <si>
    <r>
      <t xml:space="preserve">% children who are subject to repeat child protection plans (within 24 months) </t>
    </r>
    <r>
      <rPr>
        <b/>
        <sz val="10"/>
        <color rgb="FFFF0000"/>
        <rFont val="Arial"/>
        <family val="2"/>
      </rPr>
      <t>(Priority measure)</t>
    </r>
  </si>
  <si>
    <r>
      <t xml:space="preserve">Increase in the proportion of children who are cared for in a family based setting </t>
    </r>
    <r>
      <rPr>
        <b/>
        <sz val="10"/>
        <color rgb="FFFF0000"/>
        <rFont val="Arial"/>
        <family val="2"/>
      </rPr>
      <t>(Priority measure)</t>
    </r>
  </si>
  <si>
    <t>Number of victims/survivors accessing post abuse support services (new referrals)</t>
  </si>
  <si>
    <t>1.B3</t>
  </si>
  <si>
    <t xml:space="preserve">No target - target for future years to be set inline with or above the national average </t>
  </si>
  <si>
    <t>1.B5 (a)</t>
  </si>
  <si>
    <t>1.B5 (b)</t>
  </si>
  <si>
    <t>1.B6</t>
  </si>
  <si>
    <t>1.B7 (a)</t>
  </si>
  <si>
    <t>1.B7 (b)</t>
  </si>
  <si>
    <r>
      <t xml:space="preserve">Smoking status at time of delivery (women smoking during pregnancy) </t>
    </r>
    <r>
      <rPr>
        <b/>
        <sz val="10"/>
        <color rgb="FFFF0000"/>
        <rFont val="Arial"/>
        <family val="2"/>
      </rPr>
      <t>(Priority measure)</t>
    </r>
  </si>
  <si>
    <r>
      <t xml:space="preserve">Reduce year-on-year levels of childhood obesity for: 
a) Reception year children (age 4/5) </t>
    </r>
    <r>
      <rPr>
        <b/>
        <sz val="10"/>
        <color rgb="FFFF0000"/>
        <rFont val="Arial"/>
        <family val="2"/>
      </rPr>
      <t>(Priority measure)</t>
    </r>
  </si>
  <si>
    <r>
      <t xml:space="preserve">Reduce year-on-year levels of childhood obesity for: 
b) Year 6 children (age 10/11) </t>
    </r>
    <r>
      <rPr>
        <b/>
        <sz val="10"/>
        <color rgb="FFFF0000"/>
        <rFont val="Arial"/>
        <family val="2"/>
      </rPr>
      <t>(Priority measure)</t>
    </r>
  </si>
  <si>
    <t>4.C1</t>
  </si>
  <si>
    <t>4.C1 a)</t>
  </si>
  <si>
    <t>4.C1 b)</t>
  </si>
  <si>
    <t>4.C1 c)</t>
  </si>
  <si>
    <t>4.C2</t>
  </si>
  <si>
    <t>Increase the number of people working towards an English for Speakers of Other Languages (ESOL) accredited qualification</t>
  </si>
  <si>
    <r>
      <t xml:space="preserve">Smoking prevalence (18+) </t>
    </r>
    <r>
      <rPr>
        <b/>
        <sz val="10"/>
        <color rgb="FFFF0000"/>
        <rFont val="Arial"/>
        <family val="2"/>
      </rPr>
      <t>(Priority measure)</t>
    </r>
  </si>
  <si>
    <t xml:space="preserve">Shokat Lal, Assistant Chief Executive </t>
  </si>
  <si>
    <t>2.A6 a)</t>
  </si>
  <si>
    <t>2.A6 b)</t>
  </si>
  <si>
    <t>Not target - not applicable</t>
  </si>
  <si>
    <r>
      <t xml:space="preserve">No. of Safeguarding investigations (Section 42 enquiries) completed </t>
    </r>
    <r>
      <rPr>
        <b/>
        <sz val="10"/>
        <color rgb="FFFF0000"/>
        <rFont val="Arial"/>
        <family val="2"/>
      </rPr>
      <t>(Priority measure)</t>
    </r>
  </si>
  <si>
    <r>
      <t>Average delayed transfers of care from hospital attributable to adult social care or both health and adult social care per 100,000 population</t>
    </r>
    <r>
      <rPr>
        <b/>
        <sz val="10"/>
        <color rgb="FFFF0000"/>
        <rFont val="Arial"/>
        <family val="2"/>
      </rPr>
      <t xml:space="preserve"> (Priority measure)</t>
    </r>
  </si>
  <si>
    <r>
      <t xml:space="preserve">Proportion of Adults receiving long term community support who receive services via self-directed support </t>
    </r>
    <r>
      <rPr>
        <b/>
        <sz val="10"/>
        <color rgb="FFFF0000"/>
        <rFont val="Arial"/>
        <family val="2"/>
      </rPr>
      <t>(Priority measure)</t>
    </r>
  </si>
  <si>
    <r>
      <t>The proportion of people (65+) still at home 91 days after discharge into rehabilitation</t>
    </r>
    <r>
      <rPr>
        <b/>
        <sz val="10"/>
        <color rgb="FFFF0000"/>
        <rFont val="Arial"/>
        <family val="2"/>
      </rPr>
      <t xml:space="preserve"> (Priority measure)</t>
    </r>
  </si>
  <si>
    <r>
      <rPr>
        <b/>
        <sz val="10"/>
        <rFont val="Arial"/>
        <family val="2"/>
      </rPr>
      <t xml:space="preserve">c) % spend on residential and community placements </t>
    </r>
    <r>
      <rPr>
        <b/>
        <sz val="10"/>
        <color rgb="FFFF0000"/>
        <rFont val="Arial"/>
        <family val="2"/>
      </rPr>
      <t>(Priority measure)</t>
    </r>
  </si>
  <si>
    <r>
      <t xml:space="preserve">a) Permanent admissions to residential care for adults </t>
    </r>
    <r>
      <rPr>
        <b/>
        <sz val="10"/>
        <color rgb="FFFF0000"/>
        <rFont val="Arial"/>
        <family val="2"/>
      </rPr>
      <t>(Priority measure)</t>
    </r>
  </si>
  <si>
    <t>5% reduction on 2015-16</t>
  </si>
  <si>
    <t>15,553 Incidents</t>
  </si>
  <si>
    <r>
      <rPr>
        <b/>
        <sz val="10"/>
        <rFont val="Arial"/>
        <family val="2"/>
      </rPr>
      <t xml:space="preserve">% of licence holders that demonstrate adherence to the requirements of the Council’s Hackney Carriage and Private Hire Policy </t>
    </r>
    <r>
      <rPr>
        <b/>
        <sz val="10"/>
        <color rgb="FFFF0000"/>
        <rFont val="Arial"/>
        <family val="2"/>
      </rPr>
      <t>(Priority measure)</t>
    </r>
    <r>
      <rPr>
        <b/>
        <sz val="10"/>
        <rFont val="Arial"/>
        <family val="2"/>
      </rPr>
      <t xml:space="preserve">
</t>
    </r>
    <r>
      <rPr>
        <sz val="10"/>
        <rFont val="Arial"/>
        <family val="2"/>
      </rPr>
      <t xml:space="preserve">
</t>
    </r>
  </si>
  <si>
    <t>a) How satisfied or dissatisfied are you with your local area as a place to live</t>
  </si>
  <si>
    <t>b) Overall, all things considered, how satisfied or dissatisfied are you with Rotherham Borough as a place to live</t>
  </si>
  <si>
    <t>&gt;79%</t>
  </si>
  <si>
    <t>&gt;69%</t>
  </si>
  <si>
    <r>
      <t>Number of people borrowing books and other materials (Cumulative)</t>
    </r>
    <r>
      <rPr>
        <b/>
        <sz val="10"/>
        <color rgb="FFFF0000"/>
        <rFont val="Arial"/>
        <family val="2"/>
      </rPr>
      <t xml:space="preserve"> (Priority measure)</t>
    </r>
  </si>
  <si>
    <t>Not available</t>
  </si>
  <si>
    <t>&gt;23,699,399</t>
  </si>
  <si>
    <t>3.B2 (b)</t>
  </si>
  <si>
    <t>3.B2 (c)</t>
  </si>
  <si>
    <t>&lt;28%</t>
  </si>
  <si>
    <t>3.B3(b)</t>
  </si>
  <si>
    <t xml:space="preserve">Not available - baseline year </t>
  </si>
  <si>
    <r>
      <t xml:space="preserve">Following re inspection of grounds maintenance works achieve no more than 5% defective/not to standard works </t>
    </r>
    <r>
      <rPr>
        <b/>
        <sz val="10"/>
        <color rgb="FFFF0000"/>
        <rFont val="Arial"/>
        <family val="2"/>
      </rPr>
      <t>(Priority measure)</t>
    </r>
  </si>
  <si>
    <r>
      <t xml:space="preserve">Survival rate of new businesses (3 years) </t>
    </r>
    <r>
      <rPr>
        <b/>
        <sz val="10"/>
        <color rgb="FFFF0000"/>
        <rFont val="Arial"/>
        <family val="2"/>
      </rPr>
      <t>(Priority measure)</t>
    </r>
  </si>
  <si>
    <r>
      <t>Number of jobs in the Borough</t>
    </r>
    <r>
      <rPr>
        <b/>
        <sz val="10"/>
        <color rgb="FFFF0000"/>
        <rFont val="Arial"/>
        <family val="2"/>
      </rPr>
      <t xml:space="preserve"> (Priority measure)</t>
    </r>
  </si>
  <si>
    <r>
      <t xml:space="preserve">Overall number of businesses in the Borough </t>
    </r>
    <r>
      <rPr>
        <b/>
        <sz val="10"/>
        <color rgb="FFFF0000"/>
        <rFont val="Arial"/>
        <family val="2"/>
      </rPr>
      <t>(Priority measure)</t>
    </r>
  </si>
  <si>
    <t xml:space="preserve">Narrow the gap to the UK average on the rate of the working age population economically active in the borough </t>
  </si>
  <si>
    <t xml:space="preserve">2.8% gap </t>
  </si>
  <si>
    <t>1% gap</t>
  </si>
  <si>
    <r>
      <t>Number of new homes delivered during the year</t>
    </r>
    <r>
      <rPr>
        <b/>
        <sz val="10"/>
        <color rgb="FFFF0000"/>
        <rFont val="Arial"/>
        <family val="2"/>
      </rPr>
      <t xml:space="preserve"> (Priority measure)</t>
    </r>
  </si>
  <si>
    <r>
      <t>% of eligible properties which have applied for a license, within Selective Licensing areas</t>
    </r>
    <r>
      <rPr>
        <b/>
        <sz val="11"/>
        <color rgb="FFFF0000"/>
        <rFont val="Calibri"/>
        <family val="2"/>
      </rPr>
      <t xml:space="preserve"> (Priority measure)</t>
    </r>
  </si>
  <si>
    <t xml:space="preserve">Not available as not previously required </t>
  </si>
  <si>
    <t>90% by April 2018</t>
  </si>
  <si>
    <r>
      <rPr>
        <sz val="10"/>
        <rFont val="Arial"/>
        <family val="2"/>
      </rPr>
      <t>30.6%</t>
    </r>
    <r>
      <rPr>
        <sz val="10"/>
        <color rgb="FFFF0000"/>
        <rFont val="Arial"/>
        <family val="2"/>
      </rPr>
      <t xml:space="preserve"> (note - Corporate Plan stated 30.9%)</t>
    </r>
  </si>
  <si>
    <r>
      <rPr>
        <sz val="10"/>
        <rFont val="Arial"/>
        <family val="2"/>
      </rPr>
      <t>5.3%</t>
    </r>
    <r>
      <rPr>
        <sz val="10"/>
        <color rgb="FFFF0000"/>
        <rFont val="Arial"/>
        <family val="2"/>
      </rPr>
      <t xml:space="preserve"> (note - Corporate Plan included 5.1%)</t>
    </r>
  </si>
  <si>
    <r>
      <t xml:space="preserve">58.3% </t>
    </r>
    <r>
      <rPr>
        <sz val="10"/>
        <color rgb="FFFF0000"/>
        <rFont val="Arial"/>
        <family val="2"/>
      </rPr>
      <t>(note - the Corporate Plan states 52.4%)</t>
    </r>
  </si>
  <si>
    <r>
      <t xml:space="preserve">85.5% </t>
    </r>
    <r>
      <rPr>
        <sz val="10"/>
        <color rgb="FFFF0000"/>
        <rFont val="Arial"/>
        <family val="2"/>
      </rPr>
      <t>(note - the Corporate Plan states 81.6%)</t>
    </r>
  </si>
  <si>
    <t>Data notes (where measure has not progressed in accordance with the target set provide details of what is being done to improve performance)</t>
  </si>
  <si>
    <t xml:space="preserve">No data - new measure </t>
  </si>
  <si>
    <t>Data notes  (where measure has not progressed in accordance with the target set provide details of what is being done to improve performance)</t>
  </si>
  <si>
    <r>
      <t>Proportion of Carers in receipt of carer specific services who receive services via self-directed support</t>
    </r>
    <r>
      <rPr>
        <b/>
        <sz val="10"/>
        <color rgb="FFFF0000"/>
        <rFont val="Arial"/>
        <family val="2"/>
      </rPr>
      <t xml:space="preserve"> (Priority measure)</t>
    </r>
  </si>
  <si>
    <t>Summary</t>
  </si>
  <si>
    <t>£109.22 (Top Quartile Met Authorities)</t>
  </si>
  <si>
    <t>30.6%    (2015)</t>
  </si>
  <si>
    <t>73.3%    (2012-14)</t>
  </si>
  <si>
    <t>7.3%      (2014)</t>
  </si>
  <si>
    <t>2,141 per 100,000 (2014)</t>
  </si>
  <si>
    <t>1,738 per 100,000 (2015)</t>
  </si>
  <si>
    <t>2.B4 (b)</t>
  </si>
  <si>
    <t xml:space="preserve">Annual (academic year from September to July) </t>
  </si>
  <si>
    <t>Direction of Travel is not applicable</t>
  </si>
  <si>
    <t>Priority</t>
  </si>
  <si>
    <t>Action</t>
  </si>
  <si>
    <r>
      <rPr>
        <b/>
        <sz val="10"/>
        <rFont val="Arial"/>
        <family val="2"/>
      </rPr>
      <t>Early Help</t>
    </r>
    <r>
      <rPr>
        <sz val="10"/>
        <rFont val="Arial"/>
        <family val="2"/>
      </rPr>
      <t xml:space="preserve"> – Early  Help service to identify and support families at the right time to help prevent social service involvement</t>
    </r>
  </si>
  <si>
    <r>
      <rPr>
        <b/>
        <sz val="10"/>
        <rFont val="Arial"/>
        <family val="2"/>
      </rPr>
      <t>Children’s Social Care Improvement</t>
    </r>
    <r>
      <rPr>
        <sz val="10"/>
        <rFont val="Arial"/>
        <family val="2"/>
      </rPr>
      <t xml:space="preserve"> – Ensure that all Child Protection Plan work is managed robustly and that appropriate decisions and actions are agreed with partner agencies</t>
    </r>
  </si>
  <si>
    <r>
      <rPr>
        <b/>
        <sz val="10"/>
        <rFont val="Arial"/>
        <family val="2"/>
      </rPr>
      <t>LAC Sufficiency Strategy</t>
    </r>
    <r>
      <rPr>
        <sz val="10"/>
        <rFont val="Arial"/>
        <family val="2"/>
      </rPr>
      <t xml:space="preserve"> – Increase in the proportion of children who are cared for in a family based setting</t>
    </r>
  </si>
  <si>
    <r>
      <rPr>
        <b/>
        <sz val="10"/>
        <rFont val="Arial"/>
        <family val="2"/>
      </rPr>
      <t>Early Help</t>
    </r>
    <r>
      <rPr>
        <sz val="10"/>
        <rFont val="Arial"/>
        <family val="2"/>
      </rPr>
      <t xml:space="preserve"> – Increase the take-up of free Early Childcare for disadvantaged families</t>
    </r>
  </si>
  <si>
    <t>Sustainable Education and Skills</t>
  </si>
  <si>
    <r>
      <rPr>
        <b/>
        <sz val="10"/>
        <rFont val="Arial"/>
        <family val="2"/>
      </rPr>
      <t>Sustainable Education and Skills</t>
    </r>
    <r>
      <rPr>
        <sz val="10"/>
        <rFont val="Arial"/>
        <family val="2"/>
      </rPr>
      <t xml:space="preserve"> – challenge all schools, academies and education settings who are not providing at least a ‘good’ level of education to our children</t>
    </r>
  </si>
  <si>
    <r>
      <rPr>
        <b/>
        <sz val="10"/>
        <rFont val="Arial"/>
        <family val="2"/>
      </rPr>
      <t>Sustainable Education and Skills</t>
    </r>
    <r>
      <rPr>
        <sz val="10"/>
        <rFont val="Arial"/>
        <family val="2"/>
      </rPr>
      <t xml:space="preserve"> – Reduce the number of children and young people persistently absent from school</t>
    </r>
  </si>
  <si>
    <r>
      <rPr>
        <b/>
        <sz val="10"/>
        <rFont val="Arial"/>
        <family val="2"/>
      </rPr>
      <t xml:space="preserve">Sustainable Education and Skills </t>
    </r>
    <r>
      <rPr>
        <sz val="10"/>
        <rFont val="Arial"/>
        <family val="2"/>
      </rPr>
      <t>– Reduce the number of school days lost to exclusion</t>
    </r>
  </si>
  <si>
    <r>
      <rPr>
        <b/>
        <sz val="10"/>
        <rFont val="Arial"/>
        <family val="2"/>
      </rPr>
      <t>Sustainable Education and Skills</t>
    </r>
    <r>
      <rPr>
        <sz val="10"/>
        <rFont val="Arial"/>
        <family val="2"/>
      </rPr>
      <t xml:space="preserve"> – Enable hard to reach young people to achieve their full potential through education employment or training</t>
    </r>
  </si>
  <si>
    <r>
      <rPr>
        <b/>
        <sz val="10"/>
        <rFont val="Arial"/>
        <family val="2"/>
      </rPr>
      <t>Special Educational Needs and Disabilities (SEND)</t>
    </r>
    <r>
      <rPr>
        <sz val="10"/>
        <rFont val="Arial"/>
        <family val="2"/>
      </rPr>
      <t xml:space="preserve"> – Improve personal outcomes for our young people with SEND to enable them to make choices that lead to successful adult lives</t>
    </r>
  </si>
  <si>
    <r>
      <rPr>
        <b/>
        <sz val="10"/>
        <rFont val="Arial"/>
        <family val="2"/>
      </rPr>
      <t>Sustainable Education and Skills</t>
    </r>
    <r>
      <rPr>
        <sz val="10"/>
        <rFont val="Arial"/>
        <family val="2"/>
      </rPr>
      <t xml:space="preserve"> – ensure that all vulnerable groups attain at the same level as their peers</t>
    </r>
  </si>
  <si>
    <r>
      <rPr>
        <b/>
        <sz val="10"/>
        <rFont val="Arial"/>
        <family val="2"/>
      </rPr>
      <t>Deliver services for the 0-19 year olds</t>
    </r>
    <r>
      <rPr>
        <sz val="10"/>
        <rFont val="Arial"/>
        <family val="2"/>
      </rPr>
      <t xml:space="preserve"> – to support children and families to achieve and maintain healthier lifestyles</t>
    </r>
  </si>
  <si>
    <r>
      <t xml:space="preserve">Ensure that all children and young people with </t>
    </r>
    <r>
      <rPr>
        <b/>
        <sz val="10"/>
        <rFont val="Arial"/>
        <family val="2"/>
      </rPr>
      <t>emotional wellbeing and mental health needs</t>
    </r>
    <r>
      <rPr>
        <sz val="10"/>
        <rFont val="Arial"/>
        <family val="2"/>
      </rPr>
      <t>, receive prompt support and treatment</t>
    </r>
  </si>
  <si>
    <t>Not applicable</t>
  </si>
  <si>
    <r>
      <t xml:space="preserve">Implement </t>
    </r>
    <r>
      <rPr>
        <b/>
        <sz val="10"/>
        <rFont val="Arial"/>
        <family val="2"/>
      </rPr>
      <t xml:space="preserve">Health
and Wellbeing
Strategy </t>
    </r>
    <r>
      <rPr>
        <sz val="10"/>
        <rFont val="Arial"/>
        <family val="2"/>
      </rPr>
      <t>to
improve the health
of people in the
borough</t>
    </r>
  </si>
  <si>
    <r>
      <rPr>
        <sz val="10"/>
        <rFont val="Arial"/>
        <family val="2"/>
      </rPr>
      <t xml:space="preserve">Implement the new </t>
    </r>
    <r>
      <rPr>
        <b/>
        <sz val="10"/>
        <rFont val="Arial"/>
        <family val="2"/>
      </rPr>
      <t>Adult Safeguarding Strategy</t>
    </r>
    <r>
      <rPr>
        <sz val="10"/>
        <rFont val="Arial"/>
        <family val="2"/>
      </rPr>
      <t xml:space="preserve"> to prevent neglect and abuse, embed making safeguarding personal and provide support to victims, linked to the corporate Safeguarding Strategy</t>
    </r>
  </si>
  <si>
    <r>
      <rPr>
        <b/>
        <sz val="10"/>
        <rFont val="Arial"/>
        <family val="2"/>
      </rPr>
      <t>Integrate health and care services</t>
    </r>
    <r>
      <rPr>
        <sz val="10"/>
        <rFont val="Arial"/>
        <family val="2"/>
      </rPr>
      <t xml:space="preserve"> to consolidate and share resources to reduce duplication and provide excellent services</t>
    </r>
  </si>
  <si>
    <r>
      <t xml:space="preserve">People get the </t>
    </r>
    <r>
      <rPr>
        <b/>
        <sz val="10"/>
        <rFont val="Arial"/>
        <family val="2"/>
      </rPr>
      <t>information and advice</t>
    </r>
    <r>
      <rPr>
        <sz val="10"/>
        <rFont val="Arial"/>
        <family val="2"/>
      </rPr>
      <t xml:space="preserve"> early and help to make informed choices about care and support</t>
    </r>
  </si>
  <si>
    <r>
      <t xml:space="preserve">Improved approach
to </t>
    </r>
    <r>
      <rPr>
        <b/>
        <sz val="10"/>
        <rFont val="Arial"/>
        <family val="2"/>
      </rPr>
      <t>personalised
services</t>
    </r>
    <r>
      <rPr>
        <sz val="10"/>
        <rFont val="Arial"/>
        <family val="2"/>
      </rPr>
      <t xml:space="preserve"> – always
putting users and
carers at the centre
of everything we do</t>
    </r>
  </si>
  <si>
    <r>
      <t xml:space="preserve">Modernise </t>
    </r>
    <r>
      <rPr>
        <b/>
        <sz val="10"/>
        <rFont val="Arial"/>
        <family val="2"/>
      </rPr>
      <t>Enablement Services</t>
    </r>
    <r>
      <rPr>
        <sz val="10"/>
        <rFont val="Arial"/>
        <family val="2"/>
      </rPr>
      <t xml:space="preserve"> to maximise independence, including:
• Intermediate care
• Enabling
• Prevention agenda
• Developing
community assets </t>
    </r>
  </si>
  <si>
    <r>
      <t xml:space="preserve">Development
of </t>
    </r>
    <r>
      <rPr>
        <b/>
        <sz val="10"/>
        <rFont val="Arial"/>
        <family val="2"/>
      </rPr>
      <t xml:space="preserve">Adult Care
Market Position
Statements </t>
    </r>
    <r>
      <rPr>
        <sz val="10"/>
        <rFont val="Arial"/>
        <family val="2"/>
      </rPr>
      <t>to
provide alternatives
to traditional
care, maximise
independence and
stimulate the market</t>
    </r>
  </si>
  <si>
    <r>
      <rPr>
        <b/>
        <sz val="10"/>
        <rFont val="Arial"/>
        <family val="2"/>
      </rPr>
      <t>Adults with learning disabilities are supported into employment</t>
    </r>
    <r>
      <rPr>
        <sz val="10"/>
        <rFont val="Arial"/>
        <family val="2"/>
      </rPr>
      <t xml:space="preserve"> enabling them to lead successful lives</t>
    </r>
  </si>
  <si>
    <r>
      <t xml:space="preserve">Improve
</t>
    </r>
    <r>
      <rPr>
        <b/>
        <sz val="10"/>
        <rFont val="Arial"/>
        <family val="2"/>
      </rPr>
      <t>satisfaction levels</t>
    </r>
    <r>
      <rPr>
        <sz val="10"/>
        <rFont val="Arial"/>
        <family val="2"/>
      </rPr>
      <t xml:space="preserve">
of those in receipt
of care and support
services</t>
    </r>
  </si>
  <si>
    <r>
      <t xml:space="preserve">Ensure that the
</t>
    </r>
    <r>
      <rPr>
        <b/>
        <sz val="10"/>
        <rFont val="Arial"/>
        <family val="2"/>
      </rPr>
      <t>Safer Rotherham
Partnership</t>
    </r>
    <r>
      <rPr>
        <sz val="10"/>
        <rFont val="Arial"/>
        <family val="2"/>
      </rPr>
      <t xml:space="preserve"> is
robust and fit for
purpose.
Develop an
effective
Community
Safety Strategy
and Performance
Management
Framework</t>
    </r>
  </si>
  <si>
    <r>
      <t xml:space="preserve">Ensure an robust, effective and efficient </t>
    </r>
    <r>
      <rPr>
        <b/>
        <sz val="10"/>
        <rFont val="Arial"/>
        <family val="2"/>
      </rPr>
      <t>licensing service</t>
    </r>
  </si>
  <si>
    <r>
      <t xml:space="preserve">Rotherham
</t>
    </r>
    <r>
      <rPr>
        <b/>
        <sz val="10"/>
        <rFont val="Arial"/>
        <family val="2"/>
      </rPr>
      <t xml:space="preserve">residents are
satisfied </t>
    </r>
    <r>
      <rPr>
        <sz val="10"/>
        <rFont val="Arial"/>
        <family val="2"/>
      </rPr>
      <t>with their
local area and
borough as a place
to live</t>
    </r>
  </si>
  <si>
    <r>
      <t xml:space="preserve">Create a </t>
    </r>
    <r>
      <rPr>
        <b/>
        <sz val="10"/>
        <rFont val="Arial"/>
        <family val="2"/>
      </rPr>
      <t>rich and
diverse cultural
offer and thriving
Town Centre</t>
    </r>
  </si>
  <si>
    <r>
      <t xml:space="preserve">Deliver a
</t>
    </r>
    <r>
      <rPr>
        <b/>
        <sz val="10"/>
        <rFont val="Arial"/>
        <family val="2"/>
      </rPr>
      <t>cleaner, greener</t>
    </r>
    <r>
      <rPr>
        <sz val="10"/>
        <rFont val="Arial"/>
        <family val="2"/>
      </rPr>
      <t xml:space="preserve">
Rotherham to
ensure that it is a
safe and attractive
place to live, work
and visit</t>
    </r>
  </si>
  <si>
    <r>
      <t>Ensure an efficient
and effective</t>
    </r>
    <r>
      <rPr>
        <b/>
        <sz val="10"/>
        <rFont val="Arial"/>
        <family val="2"/>
      </rPr>
      <t xml:space="preserve"> waste
and recycling</t>
    </r>
    <r>
      <rPr>
        <sz val="10"/>
        <rFont val="Arial"/>
        <family val="2"/>
      </rPr>
      <t xml:space="preserve">
service</t>
    </r>
  </si>
  <si>
    <r>
      <t xml:space="preserve">Deliver </t>
    </r>
    <r>
      <rPr>
        <b/>
        <sz val="10"/>
        <rFont val="Arial"/>
        <family val="2"/>
      </rPr>
      <t>economic
growth</t>
    </r>
    <r>
      <rPr>
        <sz val="10"/>
        <rFont val="Arial"/>
        <family val="2"/>
      </rPr>
      <t xml:space="preserve"> (via the
Economic Growth
Plan, Business
Growth Board
and Sheffield City
Region)</t>
    </r>
  </si>
  <si>
    <r>
      <t xml:space="preserve">Implement the
</t>
    </r>
    <r>
      <rPr>
        <b/>
        <sz val="10"/>
        <rFont val="Arial"/>
        <family val="2"/>
      </rPr>
      <t>Housing Strategy</t>
    </r>
    <r>
      <rPr>
        <sz val="10"/>
        <rFont val="Arial"/>
        <family val="2"/>
      </rPr>
      <t xml:space="preserve">
2016-2019 to
provide high quality
accommodation </t>
    </r>
  </si>
  <si>
    <r>
      <t xml:space="preserve">Private rented
housing – improving
standards through
</t>
    </r>
    <r>
      <rPr>
        <b/>
        <sz val="10"/>
        <rFont val="Arial"/>
        <family val="2"/>
      </rPr>
      <t>selective licensing</t>
    </r>
  </si>
  <si>
    <r>
      <t xml:space="preserve">Adults are
supported and have
access to </t>
    </r>
    <r>
      <rPr>
        <b/>
        <sz val="10"/>
        <rFont val="Arial"/>
        <family val="2"/>
      </rPr>
      <t>learning
opportunities</t>
    </r>
  </si>
  <si>
    <r>
      <rPr>
        <b/>
        <sz val="10"/>
        <rFont val="Arial"/>
        <family val="2"/>
      </rPr>
      <t>Maximising
the local
revenues</t>
    </r>
    <r>
      <rPr>
        <sz val="10"/>
        <rFont val="Arial"/>
        <family val="2"/>
      </rPr>
      <t xml:space="preserve">
available to
fund council
services</t>
    </r>
  </si>
  <si>
    <r>
      <t>Establishing and working to a new</t>
    </r>
    <r>
      <rPr>
        <b/>
        <sz val="10"/>
        <rFont val="Arial"/>
        <family val="2"/>
      </rPr>
      <t xml:space="preserve"> Local Code of Corporate Governance,</t>
    </r>
    <r>
      <rPr>
        <sz val="10"/>
        <rFont val="Arial"/>
        <family val="2"/>
      </rPr>
      <t xml:space="preserve"> encompassing:
• Risk management
• Information governance
(including FOI/DSA)
• Business continuity
• Internal audit
• Emergency planning</t>
    </r>
  </si>
  <si>
    <r>
      <t>The</t>
    </r>
    <r>
      <rPr>
        <b/>
        <sz val="10"/>
        <rFont val="Arial"/>
        <family val="2"/>
      </rPr>
      <t xml:space="preserve"> Scrutiny
function</t>
    </r>
    <r>
      <rPr>
        <sz val="10"/>
        <rFont val="Arial"/>
        <family val="2"/>
      </rPr>
      <t xml:space="preserve"> is effective;
engages members
and improve
outcomes for
Rotherham residents
and communities</t>
    </r>
  </si>
  <si>
    <r>
      <t xml:space="preserve">Treating </t>
    </r>
    <r>
      <rPr>
        <b/>
        <sz val="10"/>
        <rFont val="Arial"/>
        <family val="2"/>
      </rPr>
      <t>customer
complaints</t>
    </r>
    <r>
      <rPr>
        <sz val="10"/>
        <rFont val="Arial"/>
        <family val="2"/>
      </rPr>
      <t xml:space="preserve">
with respect and
dealing with them
in an efficient and
outcome-focussed
way </t>
    </r>
  </si>
  <si>
    <r>
      <rPr>
        <b/>
        <sz val="10"/>
        <rFont val="Arial"/>
        <family val="2"/>
      </rPr>
      <t>Resident
satisfaction</t>
    </r>
    <r>
      <rPr>
        <sz val="10"/>
        <rFont val="Arial"/>
        <family val="2"/>
      </rPr>
      <t xml:space="preserve"> -
Assessing overall
public opinion
on the way the
council is working
and responding to
customers</t>
    </r>
  </si>
  <si>
    <r>
      <t xml:space="preserve">Enable customers
to be active and
interact with the
Council in an
efficient way,
</t>
    </r>
    <r>
      <rPr>
        <b/>
        <sz val="10"/>
        <rFont val="Arial"/>
        <family val="2"/>
      </rPr>
      <t>accessing more
services online</t>
    </r>
  </si>
  <si>
    <r>
      <rPr>
        <b/>
        <sz val="10"/>
        <rFont val="Arial"/>
        <family val="2"/>
      </rPr>
      <t>Sickness is managed</t>
    </r>
    <r>
      <rPr>
        <sz val="10"/>
        <rFont val="Arial"/>
        <family val="2"/>
      </rPr>
      <t xml:space="preserve">
and staff wellbeing
supported</t>
    </r>
  </si>
  <si>
    <r>
      <t>Staff and managers have an opportunity to</t>
    </r>
    <r>
      <rPr>
        <b/>
        <sz val="10"/>
        <rFont val="Arial"/>
        <family val="2"/>
      </rPr>
      <t xml:space="preserve"> reflect on performance</t>
    </r>
    <r>
      <rPr>
        <sz val="10"/>
        <rFont val="Arial"/>
        <family val="2"/>
      </rPr>
      <t>, agree future objectives and are aware of how they contribute to the overall vision</t>
    </r>
  </si>
  <si>
    <r>
      <rPr>
        <b/>
        <sz val="10"/>
        <rFont val="Arial"/>
        <family val="2"/>
      </rPr>
      <t>Reduced use of
interims, temporary
and agency staff</t>
    </r>
    <r>
      <rPr>
        <sz val="10"/>
        <rFont val="Arial"/>
        <family val="2"/>
      </rPr>
      <t xml:space="preserve">
through effective and
efficient recruitment</t>
    </r>
  </si>
  <si>
    <r>
      <rPr>
        <b/>
        <sz val="10"/>
        <rFont val="Arial"/>
        <family val="2"/>
      </rPr>
      <t xml:space="preserve">Members are
able to fulfil their
roles </t>
    </r>
    <r>
      <rPr>
        <sz val="10"/>
        <rFont val="Arial"/>
        <family val="2"/>
      </rPr>
      <t>as effective
community leaders</t>
    </r>
  </si>
  <si>
    <t>PH indicators dependent on annual data</t>
  </si>
  <si>
    <r>
      <rPr>
        <sz val="10"/>
        <rFont val="Arial"/>
        <family val="2"/>
      </rPr>
      <t xml:space="preserve">0% </t>
    </r>
    <r>
      <rPr>
        <sz val="10"/>
        <color rgb="FFFF0000"/>
        <rFont val="Arial"/>
        <family val="2"/>
      </rPr>
      <t>(note Corporate Plan stated - 0.67%)</t>
    </r>
  </si>
  <si>
    <r>
      <rPr>
        <sz val="10"/>
        <rFont val="Arial"/>
        <family val="2"/>
      </rPr>
      <t>0%</t>
    </r>
    <r>
      <rPr>
        <sz val="10"/>
        <color rgb="FFFF0000"/>
        <rFont val="Arial"/>
        <family val="2"/>
      </rPr>
      <t xml:space="preserve"> (note - Corporate Plan stated 1.3%)</t>
    </r>
  </si>
  <si>
    <r>
      <rPr>
        <sz val="10"/>
        <rFont val="Arial"/>
        <family val="2"/>
      </rPr>
      <t>No Target - Not Applicable</t>
    </r>
    <r>
      <rPr>
        <sz val="10"/>
        <color rgb="FFFF0000"/>
        <rFont val="Arial"/>
        <family val="2"/>
      </rPr>
      <t xml:space="preserve"> (Note - Corporate Plan stated 25% increase on 2015-16)</t>
    </r>
  </si>
  <si>
    <r>
      <rPr>
        <sz val="10"/>
        <rFont val="Arial"/>
        <family val="2"/>
      </rPr>
      <t>No Target - Not Applicable</t>
    </r>
    <r>
      <rPr>
        <sz val="10"/>
        <color rgb="FFFF0000"/>
        <rFont val="Arial"/>
        <family val="2"/>
      </rPr>
      <t xml:space="preserve"> (Note - Corporate Plan stated 10% increase on 2015-16 )</t>
    </r>
  </si>
  <si>
    <t xml:space="preserve">low </t>
  </si>
  <si>
    <t xml:space="preserve">Numbers have improved
</t>
  </si>
  <si>
    <t>Numbers have got worse</t>
  </si>
  <si>
    <t xml:space="preserve">Action </t>
  </si>
  <si>
    <r>
      <t xml:space="preserve">Annual </t>
    </r>
    <r>
      <rPr>
        <sz val="10"/>
        <color rgb="FFFF0000"/>
        <rFont val="Arial"/>
        <family val="2"/>
      </rPr>
      <t>(interim quarterly data also available)</t>
    </r>
  </si>
  <si>
    <r>
      <rPr>
        <b/>
        <sz val="10"/>
        <rFont val="Arial"/>
        <family val="2"/>
      </rPr>
      <t>Support vulnerable
people</t>
    </r>
    <r>
      <rPr>
        <sz val="10"/>
        <rFont val="Arial"/>
        <family val="2"/>
      </rPr>
      <t xml:space="preserve"> in times of
crisis</t>
    </r>
  </si>
  <si>
    <r>
      <t>% of unclassified roads in need of repair</t>
    </r>
    <r>
      <rPr>
        <b/>
        <sz val="10"/>
        <color rgb="FFFF0000"/>
        <rFont val="Arial"/>
        <family val="2"/>
      </rPr>
      <t xml:space="preserve"> (Priority Measure)</t>
    </r>
  </si>
  <si>
    <t>Effective enforcement action taken where evidence is found a) Fly Tipping (fixed penalty notices and prosecutions)</t>
  </si>
  <si>
    <t>Effective enforcement action taken where evidence is found b) Other enviro-crime (fixed penalty notices and prosecutions)</t>
  </si>
  <si>
    <t>% of the non-principal road networks in need of repair</t>
  </si>
  <si>
    <t xml:space="preserve">Number of people supported through welfare provision - Food parcels provided </t>
  </si>
  <si>
    <t xml:space="preserve">Number of people supported through welfare provision - Crisis loans </t>
  </si>
  <si>
    <t>a) % "Looked After Children" (LAC) achieving Level 4 or above at Key stage 2 for reading, writing and maths combined</t>
  </si>
  <si>
    <t>b) % "Looked After Children" (LAC)  achievement against Key stage 4 Progress 8 measure</t>
  </si>
  <si>
    <r>
      <t xml:space="preserve">Annual </t>
    </r>
    <r>
      <rPr>
        <sz val="10"/>
        <color rgb="FFFF0000"/>
        <rFont val="Arial"/>
        <family val="2"/>
      </rPr>
      <t>(interim quarterly and monthly data also available)</t>
    </r>
  </si>
  <si>
    <r>
      <t xml:space="preserve">Quarterly </t>
    </r>
    <r>
      <rPr>
        <sz val="10"/>
        <color rgb="FFFF0000"/>
        <rFont val="Arial"/>
        <family val="2"/>
      </rPr>
      <t>(Monthly data also available)</t>
    </r>
  </si>
  <si>
    <t>Q2
Jul - Sep 2016</t>
  </si>
  <si>
    <r>
      <t xml:space="preserve">Percentage of Education Health and Care Plans completed in statutory timescales (based on NEW Plans issued cumulative from September 2014) </t>
    </r>
    <r>
      <rPr>
        <b/>
        <sz val="10"/>
        <color rgb="FFFF0000"/>
        <rFont val="Arial"/>
        <family val="2"/>
      </rPr>
      <t>(Priority measure)</t>
    </r>
  </si>
  <si>
    <r>
      <t xml:space="preserve">Percentage of Education Health and Care Plans completed in statutory timescales (based on Conversions from Statements to EHCP cumulative from September 2014)  </t>
    </r>
    <r>
      <rPr>
        <b/>
        <sz val="10"/>
        <color rgb="FFFF0000"/>
        <rFont val="Arial"/>
        <family val="2"/>
      </rPr>
      <t>(Priority measure)</t>
    </r>
  </si>
  <si>
    <t>Simon Dennis - Assistant Chief Executive's Directorate</t>
  </si>
  <si>
    <t>10.71 days (excluding schools)</t>
  </si>
  <si>
    <t>£4,859 (+43%)</t>
  </si>
  <si>
    <r>
      <t xml:space="preserve">% of stock that is non-decent </t>
    </r>
    <r>
      <rPr>
        <b/>
        <sz val="10"/>
        <color rgb="FFFF0000"/>
        <rFont val="Arial"/>
        <family val="2"/>
      </rPr>
      <t>(Priority measure)</t>
    </r>
  </si>
  <si>
    <r>
      <t>143</t>
    </r>
    <r>
      <rPr>
        <sz val="10"/>
        <rFont val="Arial"/>
        <family val="2"/>
      </rPr>
      <t> </t>
    </r>
  </si>
  <si>
    <t>3.B4(a)</t>
  </si>
  <si>
    <t>3.B4(b)</t>
  </si>
  <si>
    <t>Anne Marie Lubanski, Strategic Director Adult Social Care and Housing (Commenced 8th August 2016).</t>
  </si>
  <si>
    <t>Number of grounds maintenance customer contacts</t>
  </si>
  <si>
    <t>% Change of those items scored in Q1</t>
  </si>
  <si>
    <r>
      <rPr>
        <b/>
        <sz val="10"/>
        <rFont val="Arial"/>
        <family val="2"/>
      </rPr>
      <t>Residential</t>
    </r>
    <r>
      <rPr>
        <sz val="10"/>
        <rFont val="Arial"/>
        <family val="2"/>
      </rPr>
      <t xml:space="preserve">  36% (against budgeted 35.35%)          </t>
    </r>
    <r>
      <rPr>
        <b/>
        <sz val="10"/>
        <rFont val="Arial"/>
        <family val="2"/>
      </rPr>
      <t>Community</t>
    </r>
    <r>
      <rPr>
        <sz val="10"/>
        <rFont val="Arial"/>
        <family val="2"/>
      </rPr>
      <t xml:space="preserve">   44% (against budgeted 40.56%)</t>
    </r>
  </si>
  <si>
    <t xml:space="preserve">Achievement at 96% against 95% target. Target for 2017/18 will be agreed as part of lessons learned in autumn.  </t>
  </si>
  <si>
    <r>
      <rPr>
        <b/>
        <sz val="10"/>
        <rFont val="Arial"/>
        <family val="2"/>
      </rPr>
      <t>Children’s Social Care Improvement</t>
    </r>
    <r>
      <rPr>
        <sz val="10"/>
        <rFont val="Arial"/>
        <family val="2"/>
      </rPr>
      <t xml:space="preserve"> - Ensure that all children in need work is managed robustly and that appropriate decisions and actions are agreed</t>
    </r>
  </si>
  <si>
    <t>Persistent absence rate a) Primary School</t>
  </si>
  <si>
    <t>Persistent absence rate b) Secondary School</t>
  </si>
  <si>
    <r>
      <rPr>
        <b/>
        <sz val="10"/>
        <rFont val="Arial"/>
        <family val="2"/>
      </rPr>
      <t xml:space="preserve">Child Sexual Exploitation </t>
    </r>
    <r>
      <rPr>
        <sz val="10"/>
        <rFont val="Arial"/>
        <family val="2"/>
      </rPr>
      <t>- an increased awareness of CSE and an increase in the number of police prosecutions as a result of joint working</t>
    </r>
  </si>
  <si>
    <t>4295 - a 12% increase (446 on Q2 15/16)</t>
  </si>
  <si>
    <t>Hate Crime 79, a 22% (14 on Q2 15/16)             Hate Incidents 67, an 86% increase (31 on Q2 15/16)</t>
  </si>
  <si>
    <t>Crimes 473, a 7% increase (32 on Q2 15/16)         Incidents 1205, a 2% increase (19 on Q2 15/16)</t>
  </si>
  <si>
    <r>
      <t xml:space="preserve">37 </t>
    </r>
    <r>
      <rPr>
        <sz val="10"/>
        <color rgb="FFFF0000"/>
        <rFont val="Arial"/>
        <family val="2"/>
      </rPr>
      <t>(note the Corporate  Plan states 43 (June 2015 - May 2016))</t>
    </r>
  </si>
  <si>
    <t>4.52 (7 admissions)</t>
  </si>
  <si>
    <t>224.81 (110 admissions)</t>
  </si>
  <si>
    <t>892 food parcels
1568 people supported</t>
  </si>
  <si>
    <t>130 loans         (£10,325 Value)</t>
  </si>
  <si>
    <r>
      <t xml:space="preserve">% of privately rented properties compliant with Selective Licensing conditions within designated areas </t>
    </r>
    <r>
      <rPr>
        <b/>
        <sz val="11"/>
        <color rgb="FFFF0000"/>
        <rFont val="Calibri"/>
        <family val="2"/>
      </rPr>
      <t xml:space="preserve">(Priority Measure) </t>
    </r>
  </si>
  <si>
    <t xml:space="preserve">Appendix B </t>
  </si>
  <si>
    <t>&lt;719</t>
  </si>
  <si>
    <t xml:space="preserve">Figures for each sub-indicator:
1) 100%
2) 97%
3) 96%
4) 56%
</t>
  </si>
  <si>
    <t>100% of 1) eligible licence holders that have subscribed to the DBS online update service; 2) drivers that have completed the council's safeguarding awareness course; 3) vehicles that, where required to do so, have had a taxi camera installed (or are committed to having one installed); 4) drivers that have obtained the BTEC / NVQ qualification.</t>
  </si>
  <si>
    <t>14.2 per 100,000 (2013-15)</t>
  </si>
  <si>
    <t>6.3%      (2015)</t>
  </si>
  <si>
    <t>42.9%      (2015)</t>
  </si>
  <si>
    <t xml:space="preserve">PH indicators dependent on annual data. </t>
  </si>
  <si>
    <t>Parameter used to define 'CSE prosecution' is; offences that resulted in a suspect or suspects being charged or summonsed in Rotherham.</t>
  </si>
  <si>
    <t>Linda Harper</t>
  </si>
  <si>
    <r>
      <rPr>
        <b/>
        <sz val="10"/>
        <rFont val="Calibri"/>
        <family val="2"/>
        <scheme val="minor"/>
      </rPr>
      <t>Contact:</t>
    </r>
    <r>
      <rPr>
        <sz val="10"/>
        <rFont val="Calibri"/>
        <family val="2"/>
        <scheme val="minor"/>
      </rPr>
      <t xml:space="preserve"> Simon Dennis </t>
    </r>
    <r>
      <rPr>
        <b/>
        <sz val="10"/>
        <rFont val="Calibri"/>
        <family val="2"/>
        <scheme val="minor"/>
      </rPr>
      <t>ext</t>
    </r>
    <r>
      <rPr>
        <sz val="10"/>
        <rFont val="Calibri"/>
        <family val="2"/>
        <scheme val="minor"/>
      </rPr>
      <t xml:space="preserve"> 221114 simon.dennis@rotherham.gov.uk</t>
    </r>
  </si>
  <si>
    <t>PH indicators dependent on annual data.</t>
  </si>
  <si>
    <t>Data recorded monthly from April 2016.
This measure includes all new referrals, both new cases or newly referred historic cases.
Contracts for longer term CSE support and therapy commenced 1st July 2016.</t>
  </si>
  <si>
    <t>Q3
Oct - Dec 2016</t>
  </si>
  <si>
    <t>Luke Sayers - Finance and Customer Services</t>
  </si>
  <si>
    <t xml:space="preserve">Polly Hamilton - Regeneration and Environment </t>
  </si>
  <si>
    <t>Corporate Plan 2016/17 Performance Report</t>
  </si>
  <si>
    <t>Red Flags</t>
  </si>
  <si>
    <t>on target</t>
  </si>
  <si>
    <t>satisfactory</t>
  </si>
  <si>
    <t>off target</t>
  </si>
  <si>
    <t>data not available</t>
  </si>
  <si>
    <t>not applicable</t>
  </si>
  <si>
    <t>Worsening</t>
  </si>
  <si>
    <t>Stable</t>
  </si>
  <si>
    <t>Improving</t>
  </si>
  <si>
    <t xml:space="preserve"> </t>
  </si>
  <si>
    <t xml:space="preserve">On track </t>
  </si>
  <si>
    <t xml:space="preserve">Satisfactory progress </t>
  </si>
  <si>
    <t xml:space="preserve">Off track </t>
  </si>
  <si>
    <t>Measure not applicable for target</t>
  </si>
  <si>
    <t>Data not yet available (mostly annual data)</t>
  </si>
  <si>
    <t>Priority 1</t>
  </si>
  <si>
    <t>Priority 2</t>
  </si>
  <si>
    <t>Priority 3</t>
  </si>
  <si>
    <t>Priority 4</t>
  </si>
  <si>
    <t xml:space="preserve">Priority 5 </t>
  </si>
  <si>
    <t xml:space="preserve">Stable </t>
  </si>
  <si>
    <t>DoT either not relevant or not available</t>
  </si>
  <si>
    <t>Priority 5</t>
  </si>
  <si>
    <t>Q1</t>
  </si>
  <si>
    <t>Q2</t>
  </si>
  <si>
    <t>Indicators off track in Q1 and still off track</t>
  </si>
  <si>
    <t>Indicators with worsening DoT for 2 or more quarters</t>
  </si>
  <si>
    <t>Data not Available until later in Financial Year.</t>
  </si>
  <si>
    <t>3,298 - a 3% reduction (114) on Q3 15/16</t>
  </si>
  <si>
    <t>Figures for each sub-indicator:                                          1) 100%                        2) 98%                        3) 98%                                         4) 62%</t>
  </si>
  <si>
    <t>5,492,033 (17,031,477 - Cumulative)</t>
  </si>
  <si>
    <t>52.11                               (57.17 -Year to Date)</t>
  </si>
  <si>
    <t>38.21                (45.75 - YTD)</t>
  </si>
  <si>
    <t>Performance (cumulative) up to 30.9.16 = 50.41%
Forecasted performance up to 31.3.17 = 45.17%</t>
  </si>
  <si>
    <t>Performance (cumulative) up to 31.12.16 = 47.28%
Forecasted performance up to 31.3.17 = 45.1%</t>
  </si>
  <si>
    <t>Q3</t>
  </si>
  <si>
    <t>62
(Oct-Nov only)</t>
  </si>
  <si>
    <t>95 (revised)</t>
  </si>
  <si>
    <t>587
(Oct-Nov only)</t>
  </si>
  <si>
    <t>78.68%
(Oct-Nov only)</t>
  </si>
  <si>
    <t>100%
(Oct-Nov only)</t>
  </si>
  <si>
    <t>164
(Oct-Nov only)</t>
  </si>
  <si>
    <t xml:space="preserve">
7.75 (12 admissions Apr - Nov data)
</t>
  </si>
  <si>
    <t xml:space="preserve">
320.4 (159 admissions Apr - Nov data)
</t>
  </si>
  <si>
    <t xml:space="preserve">
5.56% [39 people/702 on service]
(Apr-Nov)</t>
  </si>
  <si>
    <t>MANUAL ADJUSTMENT NEEDED</t>
  </si>
  <si>
    <t xml:space="preserve">Most of the learners are still actively learning so the progression data for learners is not calculated until the end of the academic year. </t>
  </si>
  <si>
    <t>Most of the learners are still actively learning so the progression data regarding employment is not calculated until the end of the academic year.</t>
  </si>
  <si>
    <t>79.5% 
(summer term)</t>
  </si>
  <si>
    <r>
      <t>87.2%
(Autumn term 2016)</t>
    </r>
    <r>
      <rPr>
        <sz val="10"/>
        <rFont val="Arial"/>
        <family val="2"/>
      </rPr>
      <t xml:space="preserve">
</t>
    </r>
  </si>
  <si>
    <t>2.9% 
(old definition - not comparable)</t>
  </si>
  <si>
    <t>10.7% (Academic predicted year end outturn 2015/16)</t>
  </si>
  <si>
    <t>10.3% 
(based on Autumn 15/16 combined)</t>
  </si>
  <si>
    <t>7.5% 
(old definition - not comparable)</t>
  </si>
  <si>
    <t>15.3% (Academic predicted year end outturn 2015/16)</t>
  </si>
  <si>
    <t>14.4%
(based on Autumn 15/16 combined)</t>
  </si>
  <si>
    <t>10.70 days (excluding schools)</t>
  </si>
  <si>
    <t>£7,335 (+43%)</t>
  </si>
  <si>
    <t>76.2%    (2013-15)</t>
  </si>
  <si>
    <t>Data available on a quarterly basis. This involves a data collection from children centres and validation process therefore there may be a time lag between quarter end and availability of data. Target has changed from 94% to 95% so that it is in line with OFSTED requirements</t>
  </si>
  <si>
    <t>% Change of those items scored this period (Q3)</t>
  </si>
  <si>
    <t>Q1
Apr - Jun 2016</t>
  </si>
  <si>
    <t>810 food parcels
1,634 people supported</t>
  </si>
  <si>
    <t>248 loans 
(£20,706 value)</t>
  </si>
  <si>
    <t>1.94 (3 admissions)</t>
  </si>
  <si>
    <t>102.18 (50 admissions)</t>
  </si>
  <si>
    <r>
      <rPr>
        <b/>
        <sz val="10"/>
        <rFont val="Arial"/>
        <family val="2"/>
      </rPr>
      <t xml:space="preserve">Residential </t>
    </r>
    <r>
      <rPr>
        <sz val="10"/>
        <rFont val="Arial"/>
        <family val="2"/>
      </rPr>
      <t xml:space="preserve">38.48% (against budgeted 35.35%)          </t>
    </r>
    <r>
      <rPr>
        <b/>
        <sz val="10"/>
        <rFont val="Arial"/>
        <family val="2"/>
      </rPr>
      <t xml:space="preserve">Community </t>
    </r>
    <r>
      <rPr>
        <sz val="10"/>
        <rFont val="Arial"/>
        <family val="2"/>
      </rPr>
      <t>46.23% (against budgeted 40.56%)</t>
    </r>
  </si>
  <si>
    <t xml:space="preserve">85, a 93% increase (41 incidents) on same period 15/16 </t>
  </si>
  <si>
    <t>503, a 19% increase (80 incidents) on same period 15/16</t>
  </si>
  <si>
    <t xml:space="preserve">80% June 2016 satisfied or fairly satisfied </t>
  </si>
  <si>
    <t xml:space="preserve">62% June 2016 satisfied or fairly satisfied </t>
  </si>
  <si>
    <t xml:space="preserve">81% December 2016 satisfied or fairly satisfied </t>
  </si>
  <si>
    <t xml:space="preserve">66% December 2016 very or fairly satisfied </t>
  </si>
  <si>
    <r>
      <t xml:space="preserve">1,500 </t>
    </r>
    <r>
      <rPr>
        <sz val="10"/>
        <color rgb="FFFF0000"/>
        <rFont val="Arial"/>
        <family val="2"/>
      </rPr>
      <t>(figure amended to overall out-turn rather than increase of 264 in line with target)</t>
    </r>
  </si>
  <si>
    <r>
      <t xml:space="preserve">1,266 </t>
    </r>
    <r>
      <rPr>
        <sz val="10"/>
        <color rgb="FFFF0000"/>
        <rFont val="Arial"/>
        <family val="2"/>
      </rPr>
      <t>(figure amended to overall out-turn rather than increase of 289 in line with target)</t>
    </r>
  </si>
  <si>
    <r>
      <t xml:space="preserve">1,950 </t>
    </r>
    <r>
      <rPr>
        <sz val="10"/>
        <color rgb="FFFF0000"/>
        <rFont val="Arial"/>
        <family val="2"/>
      </rPr>
      <t>(target amended from 450 increase to the overall number expected)</t>
    </r>
  </si>
  <si>
    <t xml:space="preserve">Not available  </t>
  </si>
  <si>
    <t xml:space="preserve">50% June 2016 very or fairly satisfied </t>
  </si>
  <si>
    <t xml:space="preserve">44% June 2016 great or moderate extent </t>
  </si>
  <si>
    <t>11.10 days (excluding schools)</t>
  </si>
  <si>
    <t>£2,263 (+33%)</t>
  </si>
  <si>
    <t xml:space="preserve">50% December 2016 very or fairly satisfied </t>
  </si>
  <si>
    <t xml:space="preserve">49% December 2016 great or moderate extent </t>
  </si>
  <si>
    <t>3,835 - a 7% increase (257  on Q1 15/16 )</t>
  </si>
  <si>
    <t>Estimated Performance up to 30.6.16 = 50.34%
Forecasted performance up to 31.3.17 = 44.99%</t>
  </si>
  <si>
    <t>Hate Crime 83, a 12% (9 on Q3 15/16) Hate Incidents 55, a 72% increase (23) on Q3 15/16</t>
  </si>
  <si>
    <t>632, a 43% increase (189) on Q3 15/16</t>
  </si>
  <si>
    <t>Please note, data obtained from  ONS, latest data received at the end of 2016 and shows the position at 01/04/16. Although a slight decline is shown year on year, the Annual Survey of Hours and Earnings, (ASHE) is unreliable at a local authority level given small sample size – it can fluctuate significantly from year to year and it is the longer term trend that is important (Rotherham has been around 90% of UK for several years). In view of the volatility of the survey the decline is not considered to be of concern.</t>
  </si>
  <si>
    <t>2.38 (Nov data)</t>
  </si>
  <si>
    <r>
      <rPr>
        <b/>
        <sz val="10"/>
        <rFont val="Arial"/>
        <family val="2"/>
      </rPr>
      <t>Residential</t>
    </r>
    <r>
      <rPr>
        <sz val="10"/>
        <rFont val="Arial"/>
        <family val="2"/>
      </rPr>
      <t xml:space="preserve">  38% (against budgeted 35.35%)          </t>
    </r>
    <r>
      <rPr>
        <b/>
        <sz val="10"/>
        <rFont val="Arial"/>
        <family val="2"/>
      </rPr>
      <t>Community</t>
    </r>
    <r>
      <rPr>
        <sz val="10"/>
        <rFont val="Arial"/>
        <family val="2"/>
      </rPr>
      <t xml:space="preserve">   46% (against budgeted 40.56%)</t>
    </r>
  </si>
  <si>
    <t>109 loans         (£8,425 Value)</t>
  </si>
  <si>
    <t>Performance by Priority Area</t>
  </si>
  <si>
    <t>Direction of Travel by Priority Area</t>
  </si>
  <si>
    <t>Priority Areas</t>
  </si>
  <si>
    <t>Robert Cutts and Stuart Purcell</t>
  </si>
  <si>
    <r>
      <t>Created by:</t>
    </r>
    <r>
      <rPr>
        <sz val="10"/>
        <rFont val="Calibri"/>
        <family val="2"/>
        <scheme val="minor"/>
      </rPr>
      <t xml:space="preserve"> Simon Dennis, Sue Wilson, Deborah Johnson, Scott Clayon, Julian Hurley, Jonathan Priestly, Marcus Williamson, Ian Henderson,</t>
    </r>
  </si>
  <si>
    <t>787 food parcels
996 people supported</t>
  </si>
  <si>
    <r>
      <t xml:space="preserve">3.1%
(Annual Target based upon Nov/Dec/Jan Ave.) 
</t>
    </r>
    <r>
      <rPr>
        <sz val="10"/>
        <color rgb="FFFF0000"/>
        <rFont val="Arial"/>
        <family val="2"/>
      </rPr>
      <t>(note - Corporate Plan included 4.9%)</t>
    </r>
  </si>
  <si>
    <t>10.76 days (excluding schools)</t>
  </si>
  <si>
    <t>£8,463 (+64%)</t>
  </si>
  <si>
    <t>DoT is based on projected annual expenditure against last years actual.   Classification of £480k consultancy expenditure now as agency in year will distort annual projections and percentage change.   63% of all expenditure is supporting improvement in Children's services. Workforce Management Board to monitor cost and approve any further expenditure.</t>
  </si>
  <si>
    <r>
      <t xml:space="preserve">19.4%     (2014)  </t>
    </r>
    <r>
      <rPr>
        <sz val="10"/>
        <color rgb="FFFF0000"/>
        <rFont val="Arial"/>
        <family val="2"/>
      </rPr>
      <t>(18.4% in Plan)</t>
    </r>
  </si>
  <si>
    <t>31.5%  (2014)</t>
  </si>
  <si>
    <r>
      <t>10.9 per 100,000 (2012-14)</t>
    </r>
    <r>
      <rPr>
        <sz val="10"/>
        <color rgb="FFFF0000"/>
        <rFont val="Arial"/>
        <family val="2"/>
      </rPr>
      <t xml:space="preserve"> (9.7 in Plan)</t>
    </r>
  </si>
  <si>
    <r>
      <t xml:space="preserve"> 54.9%  (2014) </t>
    </r>
    <r>
      <rPr>
        <sz val="10"/>
        <color rgb="FFFF0000"/>
        <rFont val="Arial"/>
        <family val="2"/>
      </rPr>
      <t>(52.6% in Plan)</t>
    </r>
  </si>
  <si>
    <t>18.0%         (2015)</t>
  </si>
  <si>
    <t>PH indicators dependent on annual data. Target = local target. National ambition to reduce to 18.5% by the end of 2015. This was achieved locally. Adult smoking data in PHOF now sourced solely from the Annual Population Survey. This affects data shown.</t>
  </si>
  <si>
    <t>PH indicators dependent on annual data. Based on a survey of self-reported data and small sample size. To note, Rotherham has successfully applied for funding to deliver the second wave of the National Diabetes Prevention Programme. A likely benefit of the Programme is the reduction of excess weight in adults.</t>
  </si>
  <si>
    <t>269 food parcels
478 people supported</t>
  </si>
  <si>
    <t>10.83 days (excluding schools)</t>
  </si>
  <si>
    <t>£9.283 (+64%)</t>
  </si>
  <si>
    <t>The Liquid Logic social care database went live on 31st October 2016. This should be taken into consideration when undertaking any trend analysis across the year.
There is no target for this measure as numbers can fluctuate significantly.</t>
  </si>
  <si>
    <t xml:space="preserve">Performance has increased and remains above target. </t>
  </si>
  <si>
    <t xml:space="preserve">Significant increase in the number received.   All Directorates continue to be reminded to report all received.  </t>
  </si>
  <si>
    <t>Consistently achieved, therefore no exception required</t>
  </si>
  <si>
    <t>Reduction in the number of exclusions from school which are 
i) Fixed term (Secondary school)</t>
  </si>
  <si>
    <r>
      <t xml:space="preserve">1,072 </t>
    </r>
    <r>
      <rPr>
        <i/>
        <sz val="10"/>
        <rFont val="Arial"/>
        <family val="2"/>
      </rPr>
      <t>(Academic term end outturn)</t>
    </r>
  </si>
  <si>
    <r>
      <t xml:space="preserve">227
</t>
    </r>
    <r>
      <rPr>
        <i/>
        <sz val="10"/>
        <rFont val="Arial"/>
        <family val="2"/>
      </rPr>
      <t>(Sept 15 =325)</t>
    </r>
  </si>
  <si>
    <r>
      <t xml:space="preserve">1097
</t>
    </r>
    <r>
      <rPr>
        <i/>
        <sz val="10"/>
        <rFont val="Arial"/>
        <family val="2"/>
      </rPr>
      <t>(Sept - Dec15 = 1562)</t>
    </r>
  </si>
  <si>
    <r>
      <t xml:space="preserve">294
</t>
    </r>
    <r>
      <rPr>
        <i/>
        <sz val="10"/>
        <rFont val="Arial"/>
        <family val="2"/>
      </rPr>
      <t>(Jan 16 = 368)</t>
    </r>
  </si>
  <si>
    <r>
      <t xml:space="preserve">269 
</t>
    </r>
    <r>
      <rPr>
        <i/>
        <sz val="10"/>
        <rFont val="Arial"/>
        <family val="2"/>
      </rPr>
      <t>(Feb 16 = 332)</t>
    </r>
  </si>
  <si>
    <t>Reduction in the number of exclusions from school which are 
ii) Fixed term (Primary school)</t>
  </si>
  <si>
    <r>
      <t xml:space="preserve">32
</t>
    </r>
    <r>
      <rPr>
        <i/>
        <sz val="10"/>
        <rFont val="Arial"/>
        <family val="2"/>
      </rPr>
      <t>(Jan 16 = 32)</t>
    </r>
  </si>
  <si>
    <r>
      <t xml:space="preserve">23 
</t>
    </r>
    <r>
      <rPr>
        <i/>
        <sz val="10"/>
        <rFont val="Arial"/>
        <family val="2"/>
      </rPr>
      <t>(Feb 16 = 27)</t>
    </r>
  </si>
  <si>
    <t>Reduction in the number of exclusions from school which are 
i) Permanent (Secondary school)</t>
  </si>
  <si>
    <t>53 September 2015 - July 2016</t>
  </si>
  <si>
    <r>
      <t xml:space="preserve">47 
</t>
    </r>
    <r>
      <rPr>
        <i/>
        <sz val="10"/>
        <rFont val="Arial"/>
        <family val="2"/>
      </rPr>
      <t>(Sept 15 - July 16)</t>
    </r>
  </si>
  <si>
    <r>
      <t xml:space="preserve">     2
</t>
    </r>
    <r>
      <rPr>
        <i/>
        <sz val="10"/>
        <rFont val="Arial"/>
        <family val="2"/>
      </rPr>
      <t>(Sept 15 = 7)</t>
    </r>
  </si>
  <si>
    <r>
      <t xml:space="preserve">12
</t>
    </r>
    <r>
      <rPr>
        <i/>
        <sz val="10"/>
        <rFont val="Arial"/>
        <family val="2"/>
      </rPr>
      <t>(Sept-Dec15 =  20)</t>
    </r>
  </si>
  <si>
    <r>
      <t xml:space="preserve">4
</t>
    </r>
    <r>
      <rPr>
        <i/>
        <sz val="10"/>
        <rFont val="Arial"/>
        <family val="2"/>
      </rPr>
      <t>(Jan 16 = 8)</t>
    </r>
  </si>
  <si>
    <r>
      <t xml:space="preserve">5 
</t>
    </r>
    <r>
      <rPr>
        <i/>
        <sz val="10"/>
        <rFont val="Arial"/>
        <family val="2"/>
      </rPr>
      <t>(Feb 16 = 3)</t>
    </r>
  </si>
  <si>
    <t>Reduction in the number of exclusions from school which are 
ii) Permanent (primary school)</t>
  </si>
  <si>
    <r>
      <t xml:space="preserve">1
</t>
    </r>
    <r>
      <rPr>
        <i/>
        <sz val="10"/>
        <rFont val="Arial"/>
        <family val="2"/>
      </rPr>
      <t>(Jan 16 = 0)</t>
    </r>
  </si>
  <si>
    <r>
      <t xml:space="preserve">0 
</t>
    </r>
    <r>
      <rPr>
        <i/>
        <sz val="10"/>
        <rFont val="Arial"/>
        <family val="2"/>
      </rPr>
      <t>(Feb 16 = 0)</t>
    </r>
  </si>
  <si>
    <t>Every child making the best start in life</t>
  </si>
  <si>
    <t>Every adult secure, responsible and empowered</t>
  </si>
  <si>
    <t>A modern, efficient Council</t>
  </si>
  <si>
    <t>A strong community</t>
  </si>
  <si>
    <t>Extending opportunity and prosperity</t>
  </si>
  <si>
    <t>260 food parcels
336 people supported</t>
  </si>
  <si>
    <t>Dashboard at 31 March 2017</t>
  </si>
  <si>
    <t xml:space="preserve">Quarter 4 Performance Scorecard (data for March 2017) </t>
  </si>
  <si>
    <t>Q4
Jan - Mar 2017</t>
  </si>
  <si>
    <t>The Liquid Logic social care database went live on 31st October 2016. This should be taken into consideration when undertaking any trend analysis across the year.
There is no good or bad performance however the aim is to ensure performance is in line with the national average. Following a peak in November the number of Children In Need (CIN) has decreasing and stabilised over the last quarter.</t>
  </si>
  <si>
    <t xml:space="preserve">Target of 100% is by March 2017. 882 families engaged with to date which is 100% of the year 2 target.
Performance is reported cumulatively and is therefore YTD. </t>
  </si>
  <si>
    <t>The Liquid Logic social care database went live on 31st October 2016. This should be taken into consideration when undertaking any trend analysis across the year.
As this is a 'rolling year indicator' this considers referral data for the 12 months prior to 31st March 2017.
This measure is a good indication of the effectiveness, quality and sustainability (by families) of children's social care work. We have not been able to reach the year end target, however, there has been a sustained month on month improvement since September 2016 and if this continues we are in a strong position to achieve the national and statistical benchmarking averages in 2017/18. Contributing factors to this improvement include a greater management focus on overall 'quality' of work, systematic auditing and a strengthened front door screening process within MASH.</t>
  </si>
  <si>
    <t>The Liquid Logic social care database went live on 31st October 2016. This should be taken into consideration when undertaking any trend analysis across the year.
As this is a 'rolling year indicator' this considers referral data for the 12 months prior to 31st March 2017.
There continues to be an increase in the number of children being subject to a second or subsequent plan within 2 years of the other ceasing. Performance against this measure declined in January &amp; then further in February &amp; March 17 to be higher than where we would like. Work continues in the service to assess the quality of plans and to ensure that plans are only ceased when children and young people are no longer at risk or are supported appropriately at a lower level of intervention.</t>
  </si>
  <si>
    <t>The Liquid Logic social care database went live on 31st October 2016. This should be taken into consideration when undertaking any trend analysis across the year.
The proportion of children in a family based placement continues to increase, the rate of this improvement is slightly impacted due to the overall numbers of LAC being higher than usual.</t>
  </si>
  <si>
    <t>83%
(Spring Term)</t>
  </si>
  <si>
    <t>Termly data shown in the closest reporting quarter to the end of term. This relates to an 'as at' position and cannot be aggregated up into year-end. 
Performance is above target but the take-up figure for the Spring term dropped by 4.2% from the Autumn term, which is to be expected.</t>
  </si>
  <si>
    <t>The Rotherham average has declined by 2% from 31 August 2016. The latest comparison to the national average is 87% as at 31 December 2016. 
A number of primary schools with a ‘Requires Improvement (RI)’ judgement have converted to academies. These schools have made significant improvements which should ensure that the next inspection judgement is  ‘Good’. However, the first inspection for all new schools, including convertor academies, usually takes place in the third year of opening, which therefore means these schools will retain the ‘RI’ judgement until the inspection and impact on improvement of the aggregated LA average.
Current performance appears to be low but it is greatly affected by the inspection process for convertor academies.</t>
  </si>
  <si>
    <t>+0.04
(Final Results)</t>
  </si>
  <si>
    <t>This is a new measure for secondary school accountability in 2016. Targets in future years would be set in line with or above the national average.
The progress 8 score for Rotherham in 2016 is 0.04, this is above the national average progress score of  -0.03.
Rotherham is one of only 3 LA’s in our statistical neighbour comparative group that has a score above 0.</t>
  </si>
  <si>
    <t>10.4%
(confirmed outturn for 2015/16)</t>
  </si>
  <si>
    <t xml:space="preserve">The position at Quarter 4 is confirmed outturn for 2015/16 based on data published by the DfE.  </t>
  </si>
  <si>
    <t>15.8%
confirmed outturn for 2015/16)</t>
  </si>
  <si>
    <t>10.4% (confirmed outturn for 2015/16)</t>
  </si>
  <si>
    <t>15.8% (confirmed outturn for 2015/16)</t>
  </si>
  <si>
    <r>
      <t xml:space="preserve">1064
</t>
    </r>
    <r>
      <rPr>
        <i/>
        <sz val="10"/>
        <rFont val="Arial"/>
        <family val="2"/>
      </rPr>
      <t>(Jan 16 - Mar 16 = 1017)</t>
    </r>
  </si>
  <si>
    <r>
      <t xml:space="preserve">445
</t>
    </r>
    <r>
      <rPr>
        <i/>
        <sz val="10"/>
        <rFont val="Arial"/>
        <family val="2"/>
      </rPr>
      <t>(Mar 16 = 289)</t>
    </r>
  </si>
  <si>
    <t>Data collection processes have improved and the service will be reporting on both secondary and primary going forward, this has therefore been reflected in this report. It should also be noted that due to the change the targets have been slightly adapted.
Year end related to academic year.</t>
  </si>
  <si>
    <r>
      <t xml:space="preserve">106
</t>
    </r>
    <r>
      <rPr>
        <i/>
        <sz val="10"/>
        <rFont val="Arial"/>
        <family val="2"/>
      </rPr>
      <t>(Jan 16 - Mar 16 = 99)</t>
    </r>
  </si>
  <si>
    <r>
      <t xml:space="preserve">50
</t>
    </r>
    <r>
      <rPr>
        <i/>
        <sz val="10"/>
        <rFont val="Arial"/>
        <family val="2"/>
      </rPr>
      <t>(Mar 16 = 38)</t>
    </r>
  </si>
  <si>
    <r>
      <t xml:space="preserve">12
</t>
    </r>
    <r>
      <rPr>
        <i/>
        <sz val="10"/>
        <rFont val="Arial"/>
        <family val="2"/>
      </rPr>
      <t>(Jan 16 - Mar 16 = 17)</t>
    </r>
  </si>
  <si>
    <r>
      <t xml:space="preserve">5
</t>
    </r>
    <r>
      <rPr>
        <i/>
        <sz val="10"/>
        <rFont val="Arial"/>
        <family val="2"/>
      </rPr>
      <t>(Mar 16 = 6)</t>
    </r>
  </si>
  <si>
    <r>
      <t xml:space="preserve">1
</t>
    </r>
    <r>
      <rPr>
        <i/>
        <sz val="10"/>
        <rFont val="Arial"/>
        <family val="2"/>
      </rPr>
      <t>(Jan 16 - Mar 16 = 0)</t>
    </r>
  </si>
  <si>
    <r>
      <t xml:space="preserve">0
</t>
    </r>
    <r>
      <rPr>
        <i/>
        <sz val="10"/>
        <rFont val="Arial"/>
        <family val="2"/>
      </rPr>
      <t>(Mar 16 = 0)</t>
    </r>
  </si>
  <si>
    <t>The position at the end of March shows a NEET figure of 3.5% (against a local target of 3.7%) Data sharing exercises and follow up will continue, as will work to re-engage the NEET cohort, both centrally and across all localities to ensure we continue to meet our local targets.
Latest comparison data available for February return show:
In respect of NEET figures Rotherham are enjoying better results than both  statistical neighbours and region, whilst being in line with the national return</t>
  </si>
  <si>
    <r>
      <t xml:space="preserve">Data relates to completion of EHC plans within the reporting period (based on </t>
    </r>
    <r>
      <rPr>
        <u/>
        <sz val="10"/>
        <rFont val="Arial"/>
        <family val="2"/>
      </rPr>
      <t>new</t>
    </r>
    <r>
      <rPr>
        <sz val="10"/>
        <rFont val="Arial"/>
        <family val="2"/>
      </rPr>
      <t xml:space="preserve"> plans). 
Performance is cumulative from September 2014 to March 2017.</t>
    </r>
  </si>
  <si>
    <r>
      <t xml:space="preserve">Data relates to completion of EHC plans within the reporting period (based on </t>
    </r>
    <r>
      <rPr>
        <u/>
        <sz val="10"/>
        <rFont val="Arial"/>
        <family val="2"/>
      </rPr>
      <t>conversions</t>
    </r>
    <r>
      <rPr>
        <sz val="10"/>
        <rFont val="Arial"/>
        <family val="2"/>
      </rPr>
      <t xml:space="preserve"> from statement to EHCP).
Performance is cumulative from September 2014 to March 2017.</t>
    </r>
  </si>
  <si>
    <t>NA – New measure</t>
  </si>
  <si>
    <t>Performance slightly below national LAC (25.1%) and Yorkshire and Humber (25%). 
New measure and targets are yet to be agreed.</t>
  </si>
  <si>
    <t>Performance above both national LAC (-1.14) and Yorkshire and Humber (-1.16). 
New measure and targets are yet to be agreed.</t>
  </si>
  <si>
    <t>Rotherham’s performance on non-opiate recovery has recently declined which is a changed trend as performance in this area has previously been good. Service providers are reporting changes in patterns of drug use which is reflected in the national picture and Public Health are in dialogue about this, and the decline in performance. A definition change may also have affected data and trend.</t>
  </si>
  <si>
    <t>PH indicators dependent on annual data. Definition change in PHOF. Data for 2013-15 and retrospective data revised. Actions developed to reduce the rate include: monitoring progress on the Action Plan; men’s suicide prevention campaign; young people's mental health campaign; a critical incident response checklist for schools; Samaritans/South Yorkshire Police support for bereaved adults; and prevention activity in Wentworth Valley (more detail in Q4 Narrative)</t>
  </si>
  <si>
    <t>194 loans         (£15,258 Value)</t>
  </si>
  <si>
    <t>74 loans         (£4,875 value)</t>
  </si>
  <si>
    <t>61  loans         (£5,299 value)</t>
  </si>
  <si>
    <t>59 loans         (£5,084 value)</t>
  </si>
  <si>
    <t>92 food parcels
191  people supported (based on incomplete data)</t>
  </si>
  <si>
    <t>621 food parcels
905 people supported</t>
  </si>
  <si>
    <t xml:space="preserve"> Note that the March data is incomplete with only 9 out of 17 returns received. The Local Welfare Provision (LWP) measure is split and includes food parcels provided, whereas the data collected includes the number of individual beneficiaries (adults and children) and crisis loans, which just register the number of loans, not the numbers of households benefitting. There is other food in crisis provision in Rotherham, but this is not directly funded through LWP. Council-wide/partnership service.  
</t>
  </si>
  <si>
    <t>10.97 days (excluding schools)</t>
  </si>
  <si>
    <t xml:space="preserve"> Targeted intervention measures are currently being applied and further work is being undertaken to refresh management processes and target specific issues.  Sub group of Health, Safety &amp; Wellbeing Committee focusing on sickness management.   </t>
  </si>
  <si>
    <t>£10,211 (+50%)</t>
  </si>
  <si>
    <r>
      <t xml:space="preserve">The final performance figure for 2016/17 is 98.3% which is 0.2% higher than in 2015/16. For Non Domestic Rates in 15/16 we were 8th highest Met (out of 36) with 98.1%. The Met Council average for 15/16 was 97.2%, </t>
    </r>
    <r>
      <rPr>
        <sz val="10"/>
        <rFont val="Arial"/>
        <family val="2"/>
      </rPr>
      <t xml:space="preserve">The national performance figures for 2016/17 will be published in June 2017. </t>
    </r>
  </si>
  <si>
    <t xml:space="preserve">Graham Saxton - Finance and Customer Services </t>
  </si>
  <si>
    <t xml:space="preserve">The final 2015/16 AGS was published on 30 September 2016. This includes an overall qualified conclusion on the Council's governance arrangements. Work to draw together the 2016/17 AGS has commenced by the Statement will not be published until the end of june 2017. </t>
  </si>
  <si>
    <t xml:space="preserve">2,700 - a 23% reduction (816) on Q4 15/16 </t>
  </si>
  <si>
    <t>Hate Crime 100, a 37% increase (27) on Q4 15/16          Hate Incidents 46, a 6% reduction (3) on Q4 15/16</t>
  </si>
  <si>
    <t>689, a 50% increase (231) on Q4 15/16</t>
  </si>
  <si>
    <t>Figures for each sub-indicator:
1) 100%
2) 99%
3) 99.5%
4) 75%</t>
  </si>
  <si>
    <t>4,808,955
(21,851,449 - Cumulative)</t>
  </si>
  <si>
    <t>117</t>
  </si>
  <si>
    <t>44
735 (Cumulative figure for year)</t>
  </si>
  <si>
    <t>29.82                (46.92 - YTD)</t>
  </si>
  <si>
    <t>Forecasted performance 45.3%</t>
  </si>
  <si>
    <t xml:space="preserve">Actions across The Safer Rotherham Partnership to build public awareness and confidence to report hate are continuing. For this reason, it is not considered appropriate to have a target to reduce reported incidents and increases are seen as a positive response. </t>
  </si>
  <si>
    <t>This indicator comprises of 4 main elements to achieve the overall target; subscription to the DBS update service, completion of safeguarding training, taxi camera installation and attainment of BTEC / NVQ qualification. The successful implementation of each of these four requirements is being monitored, and the reported figure is based on the compliance rate for whichever of these requirements it is that has the lowest compliance level.
Officers within the Licensing team have identified all current drivers that have yet to provide evidence that they meet the qualification requirement.  These drivers will be contacted by letter in the first quarter of the 2017/18 financial year and asked to provide evidence of their qualification – this will then allow for the targeted enforcement of the requirement by Licensing Enforcement Officers.</t>
  </si>
  <si>
    <t>The outturn demonstrates a 5.8% reduction on performance in 2015/16. Benchmarking confirms that this is both a regional and national trend. The emerging role of libraries as neighbourhood hubs presents many opportunities to encourage new and repeat visitors. The future challenge will be to encourage those visitors to become and develop as readers.</t>
  </si>
  <si>
    <t>The actual figures for 2016/17 are slightly below target which reflects the national picture, which has seen a six-month consecutive decline. As the town centre masterplan is nearing completion, it is anticipated the developments will reverse the recent decline in footfall</t>
  </si>
  <si>
    <t>Levels of Street Cleanliness have been maintained through the year. The Council has met its target to achieve its outturn figure of &lt;5% .</t>
  </si>
  <si>
    <t>The target is based on the national average condition and the Council aspires to be good or better.</t>
  </si>
  <si>
    <t>The target is based on the national average condition and the Council aspires to be good or better.  The national average has improved from 7% to 6%</t>
  </si>
  <si>
    <t>To achieve a target of below 22% by March 2018, however the national average target is 17%.   The Council is investing £10m over three years - 2017 - 2020 to arrest the deterioration of this classification of highway and to bring the condition of Rotherham’s roads closer to the National Average.</t>
  </si>
  <si>
    <t>The cumulative outturn provides the baseline for future performance monitoring. Year end figure of 25 compares favourably with 17 for 2015/16, 12 for 2014/15 and 3 for 2013/14</t>
  </si>
  <si>
    <t xml:space="preserve">Performance has been maintained throughout the 4 quarters and the Council has confident the end target of &lt;5% will be achieved. </t>
  </si>
  <si>
    <t>During Q4 44 members of the public made enquiries regarding grounds maintenance issues, of which 5 were classed as complaints within the service. No official complaints were raised. Overall 16 more enquiries were made in the year 16/17 than in the year 15/16. The three year average for 2014-16 is 967 enquires compared with an average of 1069 enquiries  for the years 2013-15. So whilst a small increase was seen in 2016, the overall trend is for fewer enquiries</t>
  </si>
  <si>
    <t>Welcome improvement in the performance of this measure has been seen through out the year.</t>
  </si>
  <si>
    <t>The 45% target has been calculated using the performance of the PFI plant over 2015/16 and the 2015/16 performance rates from Kerbside, HWRC &amp; Bring site recycling.
Improvement in the performance of the PFI plant in Q4 has helped achieve this measure.</t>
  </si>
  <si>
    <t>Q2 was first reporting</t>
  </si>
  <si>
    <t xml:space="preserve">The cumulative outturn provides the baseline for future performance monitoring.Year end figure of 302 compares favourably to the outturn for 2015/16 of 51, 62 for 2014/15, and 142 2013/14. </t>
  </si>
  <si>
    <t>Figure for 2016/17 was 2.4 percentage points above the target for 2016/17. Indicator is very volatile and should aim for a steady rise over the medium to long term</t>
  </si>
  <si>
    <t>&gt;100,000</t>
  </si>
  <si>
    <t>Net growth in Rotherham job numbers has been 7,000 over the last 2 years. Number of jobs within the borough has exceeded 100,000 for the first time since prior to the recession in 2008</t>
  </si>
  <si>
    <t>Figure substantially below the target. This can be partially attributed to the fluctuations in the figures, with a 4 quarter rolling average giving a less volatile result and the gap dropping to 3.4 percentage points. Even with this method there has been a drop in the Rotherham rate and this needs further investigation.</t>
  </si>
  <si>
    <t xml:space="preserve">Performance is 0.13% lower ( better ) than in quarter 3 . 
Work has been undertaken during the final quarter of the year by the Councils partners Fortem and Morrisons to bring the remaining 26 properties in the borough up to a minmum standard of decency which means 0.% of the Council housing stock is non - decent .
The DOT rating for this indicator is based on the comparable performance between quarters 4 and quarter 3 . 
</t>
  </si>
  <si>
    <t xml:space="preserve">7 more new homes have been built to rent in this quarter than for quarter 3 . This means the Council has built 61 new homes to rent in the year which is 1 property more than the target of 60 properties it set itself at the beginning of the year . 
The DOT rating for this indicator is based on the comparable performance between quarters 4 and quarter 3 . </t>
  </si>
  <si>
    <t xml:space="preserve">No new affordable home ownership units were built in quarter 4 which is 7 less units than were delivered in quarter 3 .
Following recent government announcements made by the Government to provide additional funding to build more new homes in Rotherham the Council is condident the numbers of new affordable home ownership units will be increased next year .
The DOT rating for this indicator is based on the comparable performance between quarters 4 and quarter 3 .   </t>
  </si>
  <si>
    <t xml:space="preserve">Performance is 4 % above quarter 3 and 1% above the overall target for the year of 95% . 
The DOT rating for this indicator is based on the comparable performance between quarters 4 and quarter 3 . </t>
  </si>
  <si>
    <t xml:space="preserve">Performance is 15% above annual target but 5% lower than it was at the beginning of quarter 4 . The 5% fall in performance is due to the increased numbers of inspections being carried out . Compliance levels are also expected to fluctuate further depending on the numbers of inspections carried out and number of properties becoming broadly compliant 
</t>
  </si>
  <si>
    <t>The majority of learners participating in accredited courses will not complete until later in the academic year. 
The ACL Service is performing poorly in terms of learner enrolments – 664 against an April profile target of 1,560 (academic year target of 1,950). However, a review of learning place capacity and significant partnership work with other Council services has resulted in 1,014 learning places being made available from 24 April to 31 July 2017.</t>
  </si>
  <si>
    <t xml:space="preserve">The majority of learners participating in accredited courses will not complete until later in the academic year. So far we have only had results for 51 learners. For those learners the success rate is 55%. </t>
  </si>
  <si>
    <t>The enrolment to the bulk of ESOL courses starts in January. So far we have enrolled 14 learners, planned recruitment for 16/17 should exceed the target of 50.</t>
  </si>
  <si>
    <t>Data captured Oct-Mar (discharges Oct-Dec followed up 91 days later) based on 126 clients living at home after 91 days (144 eligible cohort)</t>
  </si>
  <si>
    <r>
      <t xml:space="preserve">The final performance figure for 2016/17  is 97.3% which is the same as in 2015/16. For Council Tax in 2015/16 we were 4th highest Met (out of 36) . The Met Council average for 15/16 was 95.4%, but this figure can be influenced by the design of local council tax support schemes. </t>
    </r>
    <r>
      <rPr>
        <sz val="10"/>
        <color rgb="FFFF0000"/>
        <rFont val="Arial"/>
        <family val="2"/>
      </rPr>
      <t xml:space="preserve"> </t>
    </r>
    <r>
      <rPr>
        <sz val="10"/>
        <rFont val="Arial"/>
        <family val="2"/>
      </rPr>
      <t xml:space="preserve">The national performance figures for 2016/17 will be published in June 2017. </t>
    </r>
  </si>
  <si>
    <t>The final performance figure for 2016/17 is £69.13 per property which is £1.01 higher than in 2015/16. For 15/16 we were the third best Met Council with £68.12 per property. The Met Council average for 15/16 was £148.58 but this figure can be influenced by the design of local counil tax support schemes.  The national performance figures for 2016/17 will be published in June 2017.</t>
  </si>
  <si>
    <t>The number of complaints received in March has increased. A review is underway to fully identify the reasons for this and will be reported in the complaints annual report.</t>
  </si>
  <si>
    <t xml:space="preserve">55 out of 63 Members have had a personal development plan interview with representatives of the Local Government Association. Arrangements will be made to achieve 100% via Group Leaders and Group Whips. The result is above target for the year. </t>
  </si>
  <si>
    <t>All pre-decision scrutiny recommendations have been fully accepted by Cabinet and adopted as formal resolutions when decisions have been made. It should also be noted that where recommendations have been made to Commissioners, these have also been fully accepted and incorporated within decisions that they have made for those functions which they are responsible.  </t>
  </si>
  <si>
    <t xml:space="preserve">Whilst there are no recorded scrutiny recommendations recorded as being accepted and implemented, it should be noted that there are a number of decisions that have been taken by Cabinet and actions implemented that have arisen directly from scrutiny activity in previous years or single recommendations made during meetings which have not been developed as part of a formal scrutiny review. </t>
  </si>
  <si>
    <t>Q4</t>
  </si>
  <si>
    <t>90% (Academic Year)</t>
  </si>
  <si>
    <t>2,500 Academic Yr
(14/15 = 3,497
15/16 = 3,528)</t>
  </si>
  <si>
    <t>280 Academic Yr
(14/15 = 349
15/16 = 407)</t>
  </si>
  <si>
    <t>30 Academic Yr
(14/15 = 48
15/16 = 43)</t>
  </si>
  <si>
    <t>6 Academic Yr
(14/15 = 7
15/16 = 9)</t>
  </si>
  <si>
    <t>PH indicators dependent on annual data.  Improvement plan in place. Provider working with Sexual Health Facilitator at Public Health England to improve rates. The latest returns from the service show Rotherham’s position moving from red to amber (based on interim data to February 2017)</t>
  </si>
  <si>
    <t>437
(Apr-Mar)</t>
  </si>
  <si>
    <r>
      <t xml:space="preserve">New measure 2015/16 based on new adults safeguarding collection and Care Act changes to safeguarding.  Data not robust enough to use for full year target setting in 16/17 but in year quarter  and year to date (accumulative) comparisons will be possible during 16/17. </t>
    </r>
    <r>
      <rPr>
        <b/>
        <sz val="10"/>
        <rFont val="Arial"/>
        <family val="2"/>
      </rPr>
      <t xml:space="preserve"> Q4 figure is a full year total. The total has been calculated from merged data across two systems. The fall in numbers completed between years is impacted by data processing and recording differences between systems.</t>
    </r>
  </si>
  <si>
    <t xml:space="preserve">Data provided by NHS England, Data shows "as at" position at the end of each quarter for the latest published figures – data is as at March 2017. </t>
  </si>
  <si>
    <t>2780
(Apr-Mar)</t>
  </si>
  <si>
    <t xml:space="preserve">New for Corporate Plan. Note - process for capturing implemented November 2015 so data not robust enough to use for full year target setting in 16/17. </t>
  </si>
  <si>
    <t>Data shows "as at" position at the end of full year Apr-Mar.</t>
  </si>
  <si>
    <t xml:space="preserve">Data shows "as at" position at the end of each quarter , MH data included at Q4 - impact on score from Q3 figures due to both impact of Mental Health year end data being merged to other ASC data. MH have offer includes provision of commissioned services which reduce the total number and % provided by SDS (which is standard ASC default offer and why in year figures showed 100%) servicand how data is represented in Liquidlogic (LAS) from migrated historical data and new recording processes. Carer's data activity has been derived from LAS standard reporting tables and are not comparable to previous bespoke in year qtr reporting. New reporting tool to be developed for 17/18 and possible pre-publish revision of 16/17 data. </t>
  </si>
  <si>
    <t>466 (year end total)</t>
  </si>
  <si>
    <t>This figure accumulates in year, activity for both Q1 and Q2 is below expected. Issues have been identified with numbers of carer assessments recorded by our MH partner and these are being addressed by service. Further discussions with service will identify plans to improve in Q3 and Q4. Year end total from data submitted in SALT return and comprises of RDASH and 'out of the box' Liquidlogic data and impact is similar to comments made on carer's assessments above (2B.5).</t>
  </si>
  <si>
    <t>656
(Apr-Mar)</t>
  </si>
  <si>
    <t xml:space="preserve">Accumulative measure progressed in year in line with target and exceeded target by year end. </t>
  </si>
  <si>
    <t>Data not available for Q3 from LAS, to be provided Q4</t>
  </si>
  <si>
    <t>81.9% (year end)</t>
  </si>
  <si>
    <t xml:space="preserve">Data shows "as at" position at the end of each quarter for qtr 1-3. The Q4 figure shows full year performance from derived LAS 'out of box' reporting.     </t>
  </si>
  <si>
    <t>17.44 (27 admissions)</t>
  </si>
  <si>
    <t>Data shows "as at" accumulative position at the end of each quarter. Qtr 4 is full year reporting from LAS 'out of box' this is subject to possible change as may be lower (as per indications Q1-3) and if possible revised in the national re-submission window.</t>
  </si>
  <si>
    <t>662.97 (329 admissions)</t>
  </si>
  <si>
    <t>Data shows "as at" accumulative position at the end of each quarter. Figures are from verified in place RMBC data systems not LAS 'out of box' so are more robust.</t>
  </si>
  <si>
    <r>
      <rPr>
        <b/>
        <sz val="10"/>
        <rFont val="Arial"/>
        <family val="2"/>
      </rPr>
      <t>Residential</t>
    </r>
    <r>
      <rPr>
        <sz val="10"/>
        <rFont val="Arial"/>
        <family val="2"/>
      </rPr>
      <t xml:space="preserve">  38.61% (against budgeted 35.45%)          </t>
    </r>
    <r>
      <rPr>
        <b/>
        <sz val="10"/>
        <rFont val="Arial"/>
        <family val="2"/>
      </rPr>
      <t>Community</t>
    </r>
    <r>
      <rPr>
        <sz val="10"/>
        <rFont val="Arial"/>
        <family val="2"/>
      </rPr>
      <t xml:space="preserve">   45.57% (against budgeted 41.36%)</t>
    </r>
  </si>
  <si>
    <t xml:space="preserve">New for corporate plan and measure reports Net % spend compared to % budgeted. Q4 reflects slight amendments to budgets. </t>
  </si>
  <si>
    <t xml:space="preserve"> Data shows "as at" position at the end of each quarter. End of year data based on 31 people in employment/706 in receipt of Long Term Service( LTS) some of previous year people no longer are counted as current support package is not an LTS or have lost their employment by year end.</t>
  </si>
  <si>
    <t xml:space="preserve">Q 4 has seen a 23% (816 incident) reduction in reported ASB compared to the same period in 2015/16. At the end of 16/17 there had been 14,128 recorded incidents of ASB, a 1% reduction (213 incidents) compared to 2015/16. Performance in Q4 continued the downward trend first seen in the previous quarter. </t>
  </si>
  <si>
    <t>Status and date created: 15 June 2017</t>
  </si>
  <si>
    <t xml:space="preserve">Leona Marshall, Assistant Chief Executive's office </t>
  </si>
  <si>
    <t xml:space="preserve">Jackie Mould, Assistant Chief Executive's Directorate </t>
  </si>
  <si>
    <t xml:space="preserve">27.5% of triaged referrals were assessed within 3 weeks. This is a 6.27% increase from the previous months position of 21.3%.
When reported against a 6 wks. target 40% were assessed within 6 wks. The average waiting time was 49 days. Longest patient still waiting for assessment was 97 days (13.9 wks.).
However, it should be noted that as the service reduces the waiting lists and sees patients who have been waiting for more than 3/6 weeks, this will effect the percentage compliance.
</t>
  </si>
  <si>
    <t xml:space="preserve">91 new homes have been completed in quarter 4,32 properties fewer than quarter 3 , 87 fewer than quarter 2 and 110 less than quarter 1 . This means 593 new homes have been built in the borough against a set target of 731 . 
The DOT rating for this indicator is based on the comparable performance between quarters 4 and quarter 3 . </t>
  </si>
  <si>
    <t>6 monthly measure only. Data for Q2 was incorreclty calculated and overstated the number of online transactrons. The target has also been overstated and therefore the indicator has been reset to be a basline year.</t>
  </si>
  <si>
    <r>
      <t xml:space="preserve">b) Permanent admissions to residential care for older people </t>
    </r>
    <r>
      <rPr>
        <b/>
        <sz val="10"/>
        <color rgb="FFFF0000"/>
        <rFont val="Arial"/>
        <family val="2"/>
      </rPr>
      <t>(Priority measure)</t>
    </r>
  </si>
  <si>
    <t>National ambition 11% or less by the end of 2015.  2016/17 full year for Rotherham = 17.0% so local target achieved.</t>
  </si>
  <si>
    <t>The early gains achieved by changing the GP contract which increased the number of service users recovering and leaving treatment have now slowed down, leaving service users who are increasingly long term and complex.  Public Health continue to work with Providers to improve services. A definition change may also have affected data and trend.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</si>
</sst>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quot;£&quot;* #,##0.00_-;_-&quot;£&quot;* &quot;-&quot;??_-;_-@_-"/>
    <numFmt numFmtId="164" formatCode="General_)"/>
    <numFmt numFmtId="165" formatCode="0.0"/>
    <numFmt numFmtId="166" formatCode="0.0%"/>
    <numFmt numFmtId="167" formatCode="&quot;£&quot;#,##0.00"/>
  </numFmts>
  <fonts count="114" x14ac:knownFonts="1">
    <font>
      <sz val="12"/>
      <name val="Arial"/>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8"/>
      <color indexed="12"/>
      <name val="Arial"/>
      <family val="2"/>
    </font>
    <font>
      <sz val="11"/>
      <color indexed="52"/>
      <name val="Calibri"/>
      <family val="2"/>
    </font>
    <font>
      <sz val="11"/>
      <color indexed="60"/>
      <name val="Calibri"/>
      <family val="2"/>
    </font>
    <font>
      <b/>
      <sz val="11"/>
      <color indexed="63"/>
      <name val="Calibri"/>
      <family val="2"/>
    </font>
    <font>
      <i/>
      <sz val="8"/>
      <name val="Tms Rmn"/>
    </font>
    <font>
      <b/>
      <sz val="18"/>
      <color indexed="56"/>
      <name val="Cambria"/>
      <family val="2"/>
    </font>
    <font>
      <b/>
      <sz val="11"/>
      <color indexed="8"/>
      <name val="Calibri"/>
      <family val="2"/>
    </font>
    <font>
      <b/>
      <sz val="10"/>
      <name val="Arial"/>
      <family val="2"/>
    </font>
    <font>
      <b/>
      <sz val="12"/>
      <color indexed="8"/>
      <name val="Arial"/>
      <family val="2"/>
    </font>
    <font>
      <sz val="11"/>
      <color indexed="10"/>
      <name val="Calibri"/>
      <family val="2"/>
    </font>
    <font>
      <sz val="10"/>
      <color indexed="8"/>
      <name val="Arial"/>
      <family val="2"/>
    </font>
    <font>
      <sz val="10"/>
      <color theme="1"/>
      <name val="Arial"/>
      <family val="2"/>
    </font>
    <font>
      <sz val="9"/>
      <name val="Arial"/>
      <family val="2"/>
    </font>
    <font>
      <b/>
      <sz val="9"/>
      <color theme="0"/>
      <name val="Arial"/>
      <family val="2"/>
    </font>
    <font>
      <b/>
      <sz val="8"/>
      <color theme="0"/>
      <name val="Arial"/>
      <family val="2"/>
    </font>
    <font>
      <b/>
      <sz val="10"/>
      <color theme="0"/>
      <name val="Arial"/>
      <family val="2"/>
    </font>
    <font>
      <b/>
      <sz val="14"/>
      <color theme="0"/>
      <name val="Arial"/>
      <family val="2"/>
    </font>
    <font>
      <sz val="10"/>
      <color theme="0"/>
      <name val="Arial"/>
      <family val="2"/>
    </font>
    <font>
      <b/>
      <sz val="9"/>
      <color theme="7" tint="-0.499984740745262"/>
      <name val="Arial"/>
      <family val="2"/>
    </font>
    <font>
      <sz val="10"/>
      <name val="Verdana"/>
      <family val="2"/>
    </font>
    <font>
      <sz val="72"/>
      <color theme="3" tint="-0.249977111117893"/>
      <name val="Calibri"/>
      <family val="2"/>
      <scheme val="minor"/>
    </font>
    <font>
      <sz val="11"/>
      <color theme="3" tint="-0.249977111117893"/>
      <name val="Calibri"/>
      <family val="2"/>
      <scheme val="minor"/>
    </font>
    <font>
      <sz val="26"/>
      <color theme="3" tint="-0.249977111117893"/>
      <name val="Calibri"/>
      <family val="2"/>
      <scheme val="minor"/>
    </font>
    <font>
      <sz val="16"/>
      <color theme="3"/>
      <name val="Arial"/>
      <family val="2"/>
    </font>
    <font>
      <sz val="11"/>
      <name val="Arial"/>
      <family val="2"/>
    </font>
    <font>
      <b/>
      <sz val="9"/>
      <name val="Arial"/>
      <family val="2"/>
    </font>
    <font>
      <sz val="10"/>
      <color theme="0" tint="-0.14999847407452621"/>
      <name val="Arial"/>
      <family val="2"/>
    </font>
    <font>
      <sz val="12"/>
      <color theme="0" tint="-0.14999847407452621"/>
      <name val="Arial"/>
      <family val="2"/>
    </font>
    <font>
      <sz val="12"/>
      <name val="Arial"/>
      <family val="2"/>
    </font>
    <font>
      <u/>
      <sz val="10"/>
      <color theme="10"/>
      <name val="Verdana"/>
      <family val="2"/>
    </font>
    <font>
      <sz val="10"/>
      <name val="MS Sans Serif"/>
      <family val="2"/>
    </font>
    <font>
      <sz val="11"/>
      <color theme="1"/>
      <name val="Arial"/>
      <family val="2"/>
    </font>
    <font>
      <i/>
      <sz val="9"/>
      <color theme="1"/>
      <name val="Arial"/>
      <family val="2"/>
    </font>
    <font>
      <sz val="11"/>
      <color rgb="FFFF0000"/>
      <name val="Arial"/>
      <family val="2"/>
    </font>
    <font>
      <sz val="10"/>
      <name val="Arial"/>
      <family val="2"/>
    </font>
    <font>
      <sz val="10"/>
      <name val="Arial"/>
      <family val="2"/>
    </font>
    <font>
      <sz val="10"/>
      <name val="Arial"/>
      <family val="2"/>
    </font>
    <font>
      <b/>
      <sz val="20"/>
      <color rgb="FF7030A0"/>
      <name val="Arial"/>
      <family val="2"/>
    </font>
    <font>
      <sz val="10"/>
      <color rgb="FF7030A0"/>
      <name val="Arial"/>
      <family val="2"/>
    </font>
    <font>
      <b/>
      <sz val="18"/>
      <color rgb="FF7030A0"/>
      <name val="Arial"/>
      <family val="2"/>
    </font>
    <font>
      <sz val="16"/>
      <color rgb="FF7030A0"/>
      <name val="Arial"/>
      <family val="2"/>
    </font>
    <font>
      <b/>
      <sz val="28"/>
      <color rgb="FF7030A0"/>
      <name val="Calibri"/>
      <family val="2"/>
      <scheme val="minor"/>
    </font>
    <font>
      <sz val="11"/>
      <color rgb="FF7030A0"/>
      <name val="Calibri"/>
      <family val="2"/>
      <scheme val="minor"/>
    </font>
    <font>
      <b/>
      <sz val="11"/>
      <color theme="0"/>
      <name val="Arial"/>
      <family val="2"/>
    </font>
    <font>
      <b/>
      <sz val="10"/>
      <color theme="1"/>
      <name val="Arial"/>
      <family val="2"/>
    </font>
    <font>
      <b/>
      <sz val="11"/>
      <color theme="1"/>
      <name val="Arial"/>
      <family val="2"/>
    </font>
    <font>
      <b/>
      <u/>
      <sz val="10"/>
      <color rgb="FF7030A0"/>
      <name val="Arial"/>
      <family val="2"/>
    </font>
    <font>
      <b/>
      <sz val="14"/>
      <name val="Arial"/>
      <family val="2"/>
    </font>
    <font>
      <sz val="28"/>
      <color theme="1"/>
      <name val="Wingdings"/>
      <charset val="2"/>
    </font>
    <font>
      <b/>
      <sz val="20"/>
      <color rgb="FFFF0000"/>
      <name val="Arial"/>
      <family val="2"/>
    </font>
    <font>
      <b/>
      <sz val="20"/>
      <color rgb="FF00B050"/>
      <name val="Arial"/>
      <family val="2"/>
    </font>
    <font>
      <sz val="10"/>
      <color rgb="FF000000"/>
      <name val="Arial"/>
      <family val="2"/>
    </font>
    <font>
      <sz val="16"/>
      <name val="Webdings"/>
      <family val="1"/>
      <charset val="2"/>
    </font>
    <font>
      <sz val="12"/>
      <name val="Webdings"/>
      <family val="1"/>
      <charset val="2"/>
    </font>
    <font>
      <i/>
      <sz val="10"/>
      <name val="Arial"/>
      <family val="2"/>
    </font>
    <font>
      <sz val="24"/>
      <name val="Webdings"/>
      <family val="1"/>
      <charset val="2"/>
    </font>
    <font>
      <sz val="9"/>
      <name val="Webdings"/>
      <family val="1"/>
      <charset val="2"/>
    </font>
    <font>
      <sz val="18"/>
      <name val="Webdings"/>
      <family val="1"/>
      <charset val="2"/>
    </font>
    <font>
      <sz val="12"/>
      <color rgb="FF7030A0"/>
      <name val="Arial"/>
      <family val="2"/>
    </font>
    <font>
      <b/>
      <sz val="12"/>
      <name val="Arial"/>
      <family val="2"/>
    </font>
    <font>
      <b/>
      <sz val="20"/>
      <color rgb="FF0070C0"/>
      <name val="Arial"/>
      <family val="2"/>
    </font>
    <font>
      <b/>
      <sz val="11"/>
      <name val="Arial"/>
      <family val="2"/>
    </font>
    <font>
      <b/>
      <sz val="20"/>
      <color theme="5" tint="-0.249977111117893"/>
      <name val="Arial"/>
      <family val="2"/>
    </font>
    <font>
      <b/>
      <sz val="36"/>
      <name val="Arial"/>
      <family val="2"/>
    </font>
    <font>
      <sz val="11"/>
      <name val="Calibri"/>
      <family val="2"/>
      <scheme val="minor"/>
    </font>
    <font>
      <sz val="26"/>
      <name val="Calibri"/>
      <family val="2"/>
      <scheme val="minor"/>
    </font>
    <font>
      <i/>
      <sz val="11"/>
      <name val="Arial"/>
      <family val="2"/>
    </font>
    <font>
      <b/>
      <sz val="10"/>
      <name val="Calibri"/>
      <family val="2"/>
      <scheme val="minor"/>
    </font>
    <font>
      <sz val="10"/>
      <name val="Calibri"/>
      <family val="2"/>
      <scheme val="minor"/>
    </font>
    <font>
      <b/>
      <sz val="10"/>
      <color rgb="FF000000"/>
      <name val="Arial"/>
      <family val="2"/>
    </font>
    <font>
      <b/>
      <sz val="10"/>
      <color rgb="FFFF0000"/>
      <name val="Arial"/>
      <family val="2"/>
    </font>
    <font>
      <b/>
      <sz val="11"/>
      <name val="Calibri"/>
      <family val="2"/>
    </font>
    <font>
      <b/>
      <sz val="11"/>
      <color rgb="FFFF0000"/>
      <name val="Calibri"/>
      <family val="2"/>
    </font>
    <font>
      <sz val="10"/>
      <color rgb="FFFF0000"/>
      <name val="Arial"/>
      <family val="2"/>
    </font>
    <font>
      <sz val="24"/>
      <color theme="1"/>
      <name val="Wingdings"/>
      <charset val="2"/>
    </font>
    <font>
      <sz val="24"/>
      <name val="Wingdings"/>
      <charset val="2"/>
    </font>
    <font>
      <i/>
      <sz val="24"/>
      <name val="Wingdings"/>
      <charset val="2"/>
    </font>
    <font>
      <i/>
      <sz val="24"/>
      <color theme="1"/>
      <name val="Wingdings"/>
      <charset val="2"/>
    </font>
    <font>
      <b/>
      <sz val="11"/>
      <color theme="3" tint="-0.249977111117893"/>
      <name val="Calibri"/>
      <family val="2"/>
      <scheme val="minor"/>
    </font>
    <font>
      <sz val="28"/>
      <color theme="3" tint="-0.249977111117893"/>
      <name val="Wingdings"/>
      <charset val="2"/>
    </font>
    <font>
      <b/>
      <sz val="28"/>
      <name val="Calibri"/>
      <family val="2"/>
      <scheme val="minor"/>
    </font>
    <font>
      <b/>
      <sz val="24"/>
      <name val="Calibri"/>
      <family val="2"/>
      <scheme val="minor"/>
    </font>
    <font>
      <b/>
      <sz val="18"/>
      <name val="Arial"/>
      <family val="2"/>
    </font>
    <font>
      <sz val="18"/>
      <name val="Arial"/>
      <family val="2"/>
    </font>
    <font>
      <b/>
      <sz val="18"/>
      <color rgb="FFFF0000"/>
      <name val="Arial"/>
      <family val="2"/>
    </font>
    <font>
      <u/>
      <sz val="10"/>
      <name val="Arial"/>
      <family val="2"/>
    </font>
    <font>
      <sz val="28"/>
      <name val="Webdings"/>
      <family val="1"/>
      <charset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bgColor indexed="64"/>
      </patternFill>
    </fill>
    <fill>
      <patternFill patternType="solid">
        <fgColor theme="0" tint="-0.249977111117893"/>
        <bgColor indexed="64"/>
      </patternFill>
    </fill>
    <fill>
      <patternFill patternType="solid">
        <fgColor rgb="FF8F0FEF"/>
        <bgColor indexed="64"/>
      </patternFill>
    </fill>
    <fill>
      <patternFill patternType="solid">
        <fgColor rgb="FF92D050"/>
        <bgColor indexed="64"/>
      </patternFill>
    </fill>
    <fill>
      <patternFill patternType="solid">
        <fgColor theme="4"/>
        <bgColor indexed="64"/>
      </patternFill>
    </fill>
    <fill>
      <patternFill patternType="solid">
        <fgColor theme="0"/>
        <bgColor indexed="64"/>
      </patternFill>
    </fill>
    <fill>
      <patternFill patternType="solid">
        <fgColor theme="0" tint="-0.14999847407452621"/>
        <bgColor indexed="64"/>
      </patternFill>
    </fill>
    <fill>
      <patternFill patternType="solid">
        <fgColor rgb="FFCD1103"/>
        <bgColor indexed="64"/>
      </patternFill>
    </fill>
    <fill>
      <patternFill patternType="solid">
        <fgColor rgb="FFFA716E"/>
        <bgColor indexed="64"/>
      </patternFill>
    </fill>
    <fill>
      <patternFill patternType="solid">
        <fgColor rgb="FF00B050"/>
        <bgColor indexed="64"/>
      </patternFill>
    </fill>
    <fill>
      <patternFill patternType="solid">
        <fgColor rgb="FF7030A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4" tint="0.39997558519241921"/>
        <bgColor indexed="64"/>
      </patternFill>
    </fill>
    <fill>
      <patternFill patternType="solid">
        <fgColor rgb="FF8D483D"/>
        <bgColor indexed="64"/>
      </patternFill>
    </fill>
    <fill>
      <patternFill patternType="solid">
        <fgColor rgb="FFB46516"/>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99CCFF"/>
        <bgColor indexed="64"/>
      </patternFill>
    </fill>
  </fills>
  <borders count="9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dotted">
        <color theme="3"/>
      </right>
      <top style="dotted">
        <color theme="3"/>
      </top>
      <bottom style="dotted">
        <color theme="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theme="0"/>
      </right>
      <top style="medium">
        <color indexed="64"/>
      </top>
      <bottom style="thin">
        <color indexed="64"/>
      </bottom>
      <diagonal/>
    </border>
    <border>
      <left style="thin">
        <color indexed="64"/>
      </left>
      <right style="thin">
        <color theme="0"/>
      </right>
      <top style="thin">
        <color indexed="64"/>
      </top>
      <bottom style="thin">
        <color indexed="64"/>
      </bottom>
      <diagonal/>
    </border>
    <border>
      <left style="thin">
        <color indexed="64"/>
      </left>
      <right style="thin">
        <color theme="0"/>
      </right>
      <top style="thin">
        <color indexed="64"/>
      </top>
      <bottom style="medium">
        <color indexed="64"/>
      </bottom>
      <diagonal/>
    </border>
    <border>
      <left style="thin">
        <color indexed="64"/>
      </left>
      <right style="thin">
        <color theme="0" tint="-0.249977111117893"/>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right/>
      <top style="medium">
        <color indexed="64"/>
      </top>
      <bottom/>
      <diagonal/>
    </border>
    <border>
      <left/>
      <right style="thin">
        <color theme="0"/>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bottom/>
      <diagonal/>
    </border>
    <border>
      <left/>
      <right style="dotted">
        <color theme="3"/>
      </right>
      <top/>
      <bottom/>
      <diagonal/>
    </border>
    <border>
      <left style="thin">
        <color theme="3"/>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medium">
        <color indexed="64"/>
      </left>
      <right/>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s>
  <cellStyleXfs count="254">
    <xf numFmtId="0" fontId="0"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1" fillId="21" borderId="2" applyNumberFormat="0" applyAlignment="0" applyProtection="0"/>
    <xf numFmtId="44" fontId="13" fillId="0" borderId="0" applyFont="0" applyFill="0" applyBorder="0" applyAlignment="0" applyProtection="0"/>
    <xf numFmtId="0" fontId="22" fillId="0" borderId="0" applyNumberFormat="0" applyFill="0" applyBorder="0" applyAlignment="0" applyProtection="0"/>
    <xf numFmtId="0" fontId="23" fillId="4" borderId="0" applyNumberFormat="0" applyBorder="0" applyAlignment="0" applyProtection="0"/>
    <xf numFmtId="0" fontId="16" fillId="0" borderId="0">
      <alignment horizontal="center" vertical="center" wrapText="1"/>
    </xf>
    <xf numFmtId="0" fontId="15" fillId="0" borderId="3">
      <alignment horizontal="center" vertical="center" wrapText="1"/>
    </xf>
    <xf numFmtId="0" fontId="16" fillId="0" borderId="0">
      <alignment horizontal="left" wrapText="1"/>
    </xf>
    <xf numFmtId="0" fontId="24" fillId="0" borderId="4" applyNumberFormat="0" applyFill="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5" fillId="0" borderId="0">
      <alignment horizontal="left" vertical="center"/>
    </xf>
    <xf numFmtId="0" fontId="15" fillId="0" borderId="0">
      <alignment horizontal="center" vertical="center"/>
    </xf>
    <xf numFmtId="0" fontId="28" fillId="0" borderId="7" applyNumberFormat="0" applyFill="0" applyAlignment="0" applyProtection="0"/>
    <xf numFmtId="0" fontId="29" fillId="22" borderId="0" applyNumberFormat="0" applyBorder="0" applyAlignment="0" applyProtection="0"/>
    <xf numFmtId="0" fontId="13" fillId="23" borderId="8" applyNumberFormat="0" applyFont="0" applyAlignment="0" applyProtection="0"/>
    <xf numFmtId="3" fontId="15" fillId="0" borderId="0">
      <alignment horizontal="right"/>
    </xf>
    <xf numFmtId="0" fontId="30" fillId="20" borderId="9" applyNumberFormat="0" applyAlignment="0" applyProtection="0"/>
    <xf numFmtId="0" fontId="31" fillId="0" borderId="0"/>
    <xf numFmtId="0" fontId="32" fillId="0" borderId="0" applyNumberFormat="0" applyFill="0" applyBorder="0" applyAlignment="0" applyProtection="0"/>
    <xf numFmtId="0" fontId="33" fillId="0" borderId="10" applyNumberFormat="0" applyFill="0" applyAlignment="0" applyProtection="0"/>
    <xf numFmtId="0" fontId="34" fillId="0" borderId="0" applyFont="0"/>
    <xf numFmtId="164" fontId="35" fillId="0" borderId="0"/>
    <xf numFmtId="0" fontId="36" fillId="0" borderId="0" applyNumberFormat="0" applyFill="0" applyBorder="0" applyAlignment="0" applyProtection="0"/>
    <xf numFmtId="0" fontId="38" fillId="0" borderId="0"/>
    <xf numFmtId="9" fontId="13" fillId="0" borderId="0" applyFont="0" applyFill="0" applyBorder="0" applyAlignment="0" applyProtection="0"/>
    <xf numFmtId="0" fontId="14" fillId="0" borderId="0"/>
    <xf numFmtId="0" fontId="12" fillId="0" borderId="0"/>
    <xf numFmtId="0" fontId="46" fillId="0" borderId="0"/>
    <xf numFmtId="0" fontId="11" fillId="0" borderId="0"/>
    <xf numFmtId="0" fontId="10" fillId="0" borderId="0"/>
    <xf numFmtId="0" fontId="10"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55" fillId="0" borderId="0" applyFont="0" applyFill="0" applyBorder="0" applyAlignment="0" applyProtection="0"/>
    <xf numFmtId="0" fontId="46" fillId="0" borderId="0"/>
    <xf numFmtId="0" fontId="29" fillId="22" borderId="0" applyNumberFormat="0" applyBorder="0" applyAlignment="0" applyProtection="0"/>
    <xf numFmtId="0" fontId="28" fillId="0" borderId="7" applyNumberFormat="0" applyFill="0" applyAlignment="0" applyProtection="0"/>
    <xf numFmtId="0" fontId="27" fillId="0" borderId="0" applyNumberFormat="0" applyFill="0" applyBorder="0" applyAlignment="0" applyProtection="0"/>
    <xf numFmtId="0" fontId="56" fillId="0" borderId="0" applyNumberFormat="0" applyFill="0" applyBorder="0" applyAlignment="0" applyProtection="0"/>
    <xf numFmtId="0" fontId="26" fillId="0" borderId="0" applyNumberFormat="0" applyFill="0" applyBorder="0" applyAlignment="0" applyProtection="0"/>
    <xf numFmtId="0" fontId="26" fillId="0" borderId="6" applyNumberFormat="0" applyFill="0" applyAlignment="0" applyProtection="0"/>
    <xf numFmtId="0" fontId="25" fillId="0" borderId="5" applyNumberFormat="0" applyFill="0" applyAlignment="0" applyProtection="0"/>
    <xf numFmtId="0" fontId="24" fillId="0" borderId="4" applyNumberFormat="0" applyFill="0" applyAlignment="0" applyProtection="0"/>
    <xf numFmtId="0" fontId="23" fillId="4" borderId="0" applyNumberFormat="0" applyBorder="0" applyAlignment="0" applyProtection="0"/>
    <xf numFmtId="0" fontId="22" fillId="0" borderId="0" applyNumberFormat="0" applyFill="0" applyBorder="0" applyAlignment="0" applyProtection="0"/>
    <xf numFmtId="0" fontId="21" fillId="21" borderId="2" applyNumberFormat="0" applyAlignment="0" applyProtection="0"/>
    <xf numFmtId="0" fontId="20" fillId="20" borderId="1" applyNumberFormat="0" applyAlignment="0" applyProtection="0"/>
    <xf numFmtId="0" fontId="19" fillId="3"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18" borderId="0" applyNumberFormat="0" applyBorder="0" applyAlignment="0" applyProtection="0"/>
    <xf numFmtId="0" fontId="18" fillId="17" borderId="0" applyNumberFormat="0" applyBorder="0" applyAlignment="0" applyProtection="0"/>
    <xf numFmtId="0" fontId="18" fillId="16"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7" fillId="11"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10"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7" borderId="0" applyNumberFormat="0" applyBorder="0" applyAlignment="0" applyProtection="0"/>
    <xf numFmtId="0" fontId="17" fillId="6" borderId="0" applyNumberFormat="0" applyBorder="0" applyAlignment="0" applyProtection="0"/>
    <xf numFmtId="0" fontId="17" fillId="5" borderId="0" applyNumberFormat="0" applyBorder="0" applyAlignment="0" applyProtection="0"/>
    <xf numFmtId="0" fontId="17" fillId="4" borderId="0" applyNumberFormat="0" applyBorder="0" applyAlignment="0" applyProtection="0"/>
    <xf numFmtId="0" fontId="17" fillId="3" borderId="0" applyNumberFormat="0" applyBorder="0" applyAlignment="0" applyProtection="0"/>
    <xf numFmtId="0" fontId="17" fillId="2" borderId="0" applyNumberFormat="0" applyBorder="0" applyAlignment="0" applyProtection="0"/>
    <xf numFmtId="0" fontId="7" fillId="0" borderId="0"/>
    <xf numFmtId="9" fontId="8" fillId="0" borderId="0" applyFont="0" applyFill="0" applyBorder="0" applyAlignment="0" applyProtection="0"/>
    <xf numFmtId="0" fontId="14" fillId="0" borderId="0"/>
    <xf numFmtId="0" fontId="46" fillId="0" borderId="0"/>
    <xf numFmtId="0" fontId="7" fillId="0" borderId="0"/>
    <xf numFmtId="0" fontId="13" fillId="0" borderId="0"/>
    <xf numFmtId="0" fontId="37" fillId="0" borderId="0"/>
    <xf numFmtId="0" fontId="13" fillId="0" borderId="0">
      <alignment vertical="top"/>
    </xf>
    <xf numFmtId="0" fontId="37" fillId="0" borderId="0"/>
    <xf numFmtId="0" fontId="37" fillId="0" borderId="0"/>
    <xf numFmtId="0" fontId="37" fillId="0" borderId="0"/>
    <xf numFmtId="0" fontId="37" fillId="0" borderId="0"/>
    <xf numFmtId="0" fontId="46" fillId="0" borderId="0"/>
    <xf numFmtId="0" fontId="8" fillId="0" borderId="0"/>
    <xf numFmtId="0" fontId="37" fillId="0" borderId="0">
      <alignment vertical="top"/>
    </xf>
    <xf numFmtId="0" fontId="46" fillId="0" borderId="0"/>
    <xf numFmtId="0" fontId="46" fillId="0" borderId="0"/>
    <xf numFmtId="0" fontId="8" fillId="0" borderId="0"/>
    <xf numFmtId="0" fontId="37" fillId="0" borderId="0">
      <alignment vertical="top"/>
    </xf>
    <xf numFmtId="0" fontId="46" fillId="0" borderId="0"/>
    <xf numFmtId="0" fontId="37" fillId="0" borderId="0">
      <alignment vertical="top"/>
    </xf>
    <xf numFmtId="0" fontId="37" fillId="0" borderId="0">
      <alignment vertical="top"/>
    </xf>
    <xf numFmtId="0" fontId="46" fillId="0" borderId="0"/>
    <xf numFmtId="0" fontId="37" fillId="0" borderId="0">
      <alignment vertical="top"/>
    </xf>
    <xf numFmtId="0" fontId="46" fillId="0" borderId="0"/>
    <xf numFmtId="0" fontId="46" fillId="0" borderId="0"/>
    <xf numFmtId="0" fontId="57" fillId="0" borderId="0"/>
    <xf numFmtId="0" fontId="46" fillId="0" borderId="0"/>
    <xf numFmtId="0" fontId="46" fillId="0" borderId="0"/>
    <xf numFmtId="0" fontId="37" fillId="0" borderId="0">
      <alignment vertical="top"/>
    </xf>
    <xf numFmtId="0" fontId="13" fillId="23" borderId="8" applyNumberFormat="0" applyFont="0" applyAlignment="0" applyProtection="0"/>
    <xf numFmtId="0" fontId="46" fillId="23" borderId="8" applyNumberFormat="0" applyFont="0" applyAlignment="0" applyProtection="0"/>
    <xf numFmtId="0" fontId="30" fillId="20" borderId="9" applyNumberFormat="0" applyAlignment="0" applyProtection="0"/>
    <xf numFmtId="9" fontId="46" fillId="0" borderId="0" applyFont="0" applyFill="0" applyBorder="0" applyAlignment="0" applyProtection="0"/>
    <xf numFmtId="9" fontId="37"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0" fontId="32" fillId="0" borderId="0" applyNumberFormat="0" applyFill="0" applyBorder="0" applyAlignment="0" applyProtection="0"/>
    <xf numFmtId="0" fontId="33" fillId="0" borderId="10" applyNumberFormat="0" applyFill="0" applyAlignment="0" applyProtection="0"/>
    <xf numFmtId="0" fontId="36" fillId="0" borderId="0" applyNumberFormat="0" applyFill="0" applyBorder="0" applyAlignment="0" applyProtection="0"/>
    <xf numFmtId="9" fontId="14" fillId="0" borderId="0" applyFont="0" applyFill="0" applyBorder="0" applyAlignment="0" applyProtection="0"/>
    <xf numFmtId="0" fontId="7" fillId="0" borderId="0"/>
    <xf numFmtId="0" fontId="14" fillId="0" borderId="0"/>
    <xf numFmtId="0" fontId="7" fillId="0" borderId="0"/>
    <xf numFmtId="0" fontId="7" fillId="0" borderId="0"/>
    <xf numFmtId="0" fontId="14" fillId="0" borderId="0"/>
    <xf numFmtId="9" fontId="7" fillId="0" borderId="0" applyFont="0" applyFill="0" applyBorder="0" applyAlignment="0" applyProtection="0"/>
    <xf numFmtId="0" fontId="6" fillId="0" borderId="0"/>
    <xf numFmtId="0" fontId="61" fillId="0" borderId="0"/>
    <xf numFmtId="0" fontId="5" fillId="0" borderId="0"/>
    <xf numFmtId="9" fontId="5" fillId="0" borderId="0" applyFont="0" applyFill="0" applyBorder="0" applyAlignment="0" applyProtection="0"/>
    <xf numFmtId="0" fontId="62" fillId="0" borderId="0"/>
    <xf numFmtId="0" fontId="4" fillId="0" borderId="0"/>
    <xf numFmtId="0" fontId="14" fillId="0" borderId="0"/>
    <xf numFmtId="0" fontId="3" fillId="0" borderId="0"/>
    <xf numFmtId="0" fontId="6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2" fillId="0" borderId="0" applyFont="0" applyFill="0" applyBorder="0" applyAlignment="0" applyProtection="0"/>
    <xf numFmtId="0" fontId="3" fillId="0" borderId="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2" fillId="0" borderId="0"/>
    <xf numFmtId="0" fontId="13" fillId="0" borderId="0"/>
    <xf numFmtId="0" fontId="3" fillId="0" borderId="0"/>
    <xf numFmtId="9" fontId="3" fillId="0" borderId="0" applyFont="0" applyFill="0" applyBorder="0" applyAlignment="0" applyProtection="0"/>
    <xf numFmtId="0" fontId="13" fillId="0" borderId="0"/>
    <xf numFmtId="0" fontId="2" fillId="0" borderId="0"/>
    <xf numFmtId="0" fontId="1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cellStyleXfs>
  <cellXfs count="1235">
    <xf numFmtId="0" fontId="0" fillId="0" borderId="0" xfId="0"/>
    <xf numFmtId="0" fontId="13" fillId="0" borderId="0" xfId="0" applyFont="1" applyAlignment="1">
      <alignment horizontal="center" vertical="center"/>
    </xf>
    <xf numFmtId="0" fontId="13" fillId="0" borderId="0" xfId="0" applyFont="1" applyAlignment="1">
      <alignment vertical="center"/>
    </xf>
    <xf numFmtId="0" fontId="39" fillId="0" borderId="0" xfId="0" applyFont="1" applyAlignment="1">
      <alignment horizontal="center" vertical="center"/>
    </xf>
    <xf numFmtId="0" fontId="39" fillId="0" borderId="0" xfId="0" applyFont="1" applyAlignment="1">
      <alignment vertical="center"/>
    </xf>
    <xf numFmtId="166" fontId="39" fillId="0" borderId="0" xfId="0" applyNumberFormat="1" applyFont="1" applyAlignment="1">
      <alignment horizontal="center" vertical="center"/>
    </xf>
    <xf numFmtId="0" fontId="13" fillId="0" borderId="0" xfId="0" applyFont="1" applyAlignment="1">
      <alignment vertical="center" textRotation="90" wrapText="1"/>
    </xf>
    <xf numFmtId="0" fontId="39" fillId="0" borderId="0" xfId="0" applyFont="1" applyAlignment="1">
      <alignment vertical="center" textRotation="90" wrapText="1"/>
    </xf>
    <xf numFmtId="166" fontId="39" fillId="0" borderId="13" xfId="0" applyNumberFormat="1" applyFont="1" applyBorder="1" applyAlignment="1">
      <alignment horizontal="center" vertical="center"/>
    </xf>
    <xf numFmtId="0" fontId="40" fillId="0" borderId="0" xfId="0" applyFont="1" applyAlignment="1">
      <alignment vertical="center" textRotation="90" wrapText="1"/>
    </xf>
    <xf numFmtId="166" fontId="39" fillId="0" borderId="25" xfId="0" applyNumberFormat="1" applyFont="1" applyBorder="1" applyAlignment="1">
      <alignment horizontal="center" vertical="center"/>
    </xf>
    <xf numFmtId="166" fontId="39" fillId="0" borderId="26" xfId="0" applyNumberFormat="1" applyFont="1" applyBorder="1" applyAlignment="1">
      <alignment horizontal="center" vertical="center"/>
    </xf>
    <xf numFmtId="0" fontId="39" fillId="0" borderId="14" xfId="0" applyFont="1" applyBorder="1" applyAlignment="1">
      <alignment horizontal="center" vertical="center"/>
    </xf>
    <xf numFmtId="0" fontId="39" fillId="0" borderId="23" xfId="0" applyFont="1" applyBorder="1" applyAlignment="1">
      <alignment horizontal="center" vertical="center"/>
    </xf>
    <xf numFmtId="0" fontId="39" fillId="29" borderId="26" xfId="0" applyFont="1" applyFill="1" applyBorder="1" applyAlignment="1">
      <alignment horizontal="center" vertical="center"/>
    </xf>
    <xf numFmtId="0" fontId="39" fillId="25" borderId="27" xfId="0" applyFont="1" applyFill="1" applyBorder="1" applyAlignment="1">
      <alignment horizontal="center" vertical="center"/>
    </xf>
    <xf numFmtId="0" fontId="39" fillId="25" borderId="14" xfId="0" applyFont="1" applyFill="1" applyBorder="1" applyAlignment="1">
      <alignment horizontal="center" vertical="center"/>
    </xf>
    <xf numFmtId="0" fontId="39" fillId="25" borderId="28" xfId="0" applyFont="1" applyFill="1" applyBorder="1" applyAlignment="1">
      <alignment horizontal="center" vertical="center"/>
    </xf>
    <xf numFmtId="17" fontId="39" fillId="0" borderId="21" xfId="0" applyNumberFormat="1" applyFont="1" applyBorder="1" applyAlignment="1">
      <alignment horizontal="center" vertical="center" wrapText="1"/>
    </xf>
    <xf numFmtId="17" fontId="39" fillId="0" borderId="23" xfId="0" applyNumberFormat="1" applyFont="1" applyBorder="1" applyAlignment="1">
      <alignment horizontal="center" vertical="center" wrapText="1"/>
    </xf>
    <xf numFmtId="17" fontId="15" fillId="0" borderId="26" xfId="0" applyNumberFormat="1" applyFont="1" applyBorder="1" applyAlignment="1">
      <alignment horizontal="center" vertical="center" wrapText="1"/>
    </xf>
    <xf numFmtId="0" fontId="42" fillId="24" borderId="32" xfId="0" applyFont="1" applyFill="1" applyBorder="1" applyAlignment="1">
      <alignment vertical="center" textRotation="90" wrapText="1"/>
    </xf>
    <xf numFmtId="0" fontId="13" fillId="0" borderId="11" xfId="0" applyFont="1" applyBorder="1" applyAlignment="1">
      <alignment vertical="center" textRotation="90" wrapText="1"/>
    </xf>
    <xf numFmtId="0" fontId="13" fillId="0" borderId="11" xfId="0" applyFont="1" applyBorder="1" applyAlignment="1">
      <alignment horizontal="center" vertical="center"/>
    </xf>
    <xf numFmtId="0" fontId="13" fillId="0" borderId="11" xfId="0" applyFont="1" applyBorder="1" applyAlignment="1">
      <alignment vertical="center"/>
    </xf>
    <xf numFmtId="1" fontId="39" fillId="0" borderId="20" xfId="0" applyNumberFormat="1" applyFont="1" applyBorder="1" applyAlignment="1">
      <alignment horizontal="center" vertical="center"/>
    </xf>
    <xf numFmtId="1" fontId="39" fillId="0" borderId="13" xfId="0" applyNumberFormat="1" applyFont="1" applyBorder="1" applyAlignment="1">
      <alignment horizontal="center" vertical="center"/>
    </xf>
    <xf numFmtId="165" fontId="39" fillId="0" borderId="0" xfId="0" applyNumberFormat="1" applyFont="1" applyAlignment="1">
      <alignment horizontal="center" vertical="center"/>
    </xf>
    <xf numFmtId="165" fontId="39" fillId="25" borderId="21" xfId="0" applyNumberFormat="1" applyFont="1" applyFill="1" applyBorder="1" applyAlignment="1">
      <alignment horizontal="center" vertical="center"/>
    </xf>
    <xf numFmtId="165" fontId="39" fillId="25" borderId="23" xfId="0" applyNumberFormat="1" applyFont="1" applyFill="1" applyBorder="1" applyAlignment="1">
      <alignment horizontal="center" vertical="center"/>
    </xf>
    <xf numFmtId="0" fontId="13" fillId="0" borderId="0" xfId="54" applyFont="1" applyAlignment="1">
      <alignment horizontal="left" vertical="center"/>
    </xf>
    <xf numFmtId="0" fontId="13" fillId="0" borderId="0" xfId="54" applyFont="1" applyAlignment="1">
      <alignment horizontal="center" vertical="center"/>
    </xf>
    <xf numFmtId="0" fontId="13" fillId="0" borderId="0" xfId="54" applyFont="1" applyAlignment="1">
      <alignment vertical="center"/>
    </xf>
    <xf numFmtId="0" fontId="13" fillId="0" borderId="0" xfId="54" applyFont="1" applyAlignment="1">
      <alignment vertical="center" textRotation="90" wrapText="1"/>
    </xf>
    <xf numFmtId="0" fontId="13" fillId="0" borderId="0" xfId="54" applyFont="1" applyAlignment="1">
      <alignment vertical="center" wrapText="1"/>
    </xf>
    <xf numFmtId="0" fontId="48" fillId="0" borderId="0" xfId="55" applyFont="1"/>
    <xf numFmtId="0" fontId="49" fillId="0" borderId="0" xfId="55" applyFont="1"/>
    <xf numFmtId="0" fontId="45" fillId="0" borderId="0" xfId="0" applyFont="1" applyBorder="1" applyAlignment="1">
      <alignment horizontal="center" vertical="center" wrapText="1"/>
    </xf>
    <xf numFmtId="166" fontId="39" fillId="0" borderId="0" xfId="0" applyNumberFormat="1" applyFont="1" applyBorder="1" applyAlignment="1">
      <alignment horizontal="center" vertical="center"/>
    </xf>
    <xf numFmtId="0" fontId="39" fillId="25" borderId="22" xfId="0" applyFont="1" applyFill="1" applyBorder="1" applyAlignment="1">
      <alignment horizontal="center" vertical="center"/>
    </xf>
    <xf numFmtId="0" fontId="39" fillId="0" borderId="22" xfId="0" applyFont="1" applyBorder="1" applyAlignment="1">
      <alignment horizontal="center" vertical="center"/>
    </xf>
    <xf numFmtId="165" fontId="39" fillId="0" borderId="13" xfId="0" applyNumberFormat="1" applyFont="1" applyBorder="1" applyAlignment="1">
      <alignment horizontal="center" vertical="center"/>
    </xf>
    <xf numFmtId="0" fontId="43" fillId="24" borderId="15" xfId="0" applyFont="1" applyFill="1" applyBorder="1" applyAlignment="1">
      <alignment horizontal="left" vertical="center"/>
    </xf>
    <xf numFmtId="0" fontId="44" fillId="24" borderId="15" xfId="0" applyFont="1" applyFill="1" applyBorder="1" applyAlignment="1">
      <alignment horizontal="left" vertical="center"/>
    </xf>
    <xf numFmtId="0" fontId="44" fillId="24" borderId="15" xfId="0" applyFont="1" applyFill="1" applyBorder="1" applyAlignment="1">
      <alignment horizontal="center" vertical="center"/>
    </xf>
    <xf numFmtId="0" fontId="44" fillId="24" borderId="15" xfId="0" applyFont="1" applyFill="1" applyBorder="1" applyAlignment="1">
      <alignment vertical="center"/>
    </xf>
    <xf numFmtId="0" fontId="14" fillId="0" borderId="0" xfId="54" applyFont="1"/>
    <xf numFmtId="0" fontId="13" fillId="0" borderId="0" xfId="54" applyFont="1" applyAlignment="1">
      <alignment vertical="center"/>
    </xf>
    <xf numFmtId="0" fontId="39" fillId="0" borderId="0" xfId="0" applyFont="1" applyBorder="1" applyAlignment="1">
      <alignment horizontal="center" vertical="center"/>
    </xf>
    <xf numFmtId="166" fontId="39" fillId="0" borderId="22" xfId="0" applyNumberFormat="1" applyFont="1" applyBorder="1" applyAlignment="1">
      <alignment horizontal="center" vertical="center"/>
    </xf>
    <xf numFmtId="166" fontId="39" fillId="25" borderId="19" xfId="0" applyNumberFormat="1" applyFont="1" applyFill="1" applyBorder="1" applyAlignment="1">
      <alignment horizontal="center" vertical="center"/>
    </xf>
    <xf numFmtId="166" fontId="39" fillId="25" borderId="22" xfId="0" applyNumberFormat="1" applyFont="1" applyFill="1" applyBorder="1" applyAlignment="1">
      <alignment horizontal="center" vertical="center"/>
    </xf>
    <xf numFmtId="0" fontId="45" fillId="29" borderId="0" xfId="0" applyFont="1" applyFill="1" applyBorder="1" applyAlignment="1">
      <alignment horizontal="center" vertical="center" wrapText="1"/>
    </xf>
    <xf numFmtId="166" fontId="39" fillId="29" borderId="0" xfId="0" applyNumberFormat="1" applyFont="1" applyFill="1" applyBorder="1" applyAlignment="1">
      <alignment horizontal="center" vertical="center"/>
    </xf>
    <xf numFmtId="165" fontId="39" fillId="29" borderId="0" xfId="0" applyNumberFormat="1" applyFont="1" applyFill="1" applyBorder="1" applyAlignment="1">
      <alignment horizontal="center" vertical="center"/>
    </xf>
    <xf numFmtId="10" fontId="39" fillId="29" borderId="0" xfId="0" applyNumberFormat="1" applyFont="1" applyFill="1" applyBorder="1" applyAlignment="1">
      <alignment horizontal="center" vertical="center"/>
    </xf>
    <xf numFmtId="166" fontId="39" fillId="25" borderId="21" xfId="0" applyNumberFormat="1" applyFont="1" applyFill="1" applyBorder="1" applyAlignment="1">
      <alignment horizontal="center" vertical="center"/>
    </xf>
    <xf numFmtId="166" fontId="39" fillId="25" borderId="23" xfId="0" applyNumberFormat="1" applyFont="1" applyFill="1" applyBorder="1" applyAlignment="1">
      <alignment horizontal="center" vertical="center"/>
    </xf>
    <xf numFmtId="165" fontId="39" fillId="25" borderId="20" xfId="0" applyNumberFormat="1" applyFont="1" applyFill="1" applyBorder="1" applyAlignment="1">
      <alignment horizontal="center" vertical="center"/>
    </xf>
    <xf numFmtId="165" fontId="39" fillId="25" borderId="13" xfId="0" applyNumberFormat="1" applyFont="1" applyFill="1" applyBorder="1" applyAlignment="1">
      <alignment horizontal="center" vertical="center"/>
    </xf>
    <xf numFmtId="165" fontId="39" fillId="25" borderId="25" xfId="0" applyNumberFormat="1" applyFont="1" applyFill="1" applyBorder="1" applyAlignment="1">
      <alignment horizontal="center" vertical="center"/>
    </xf>
    <xf numFmtId="165" fontId="39" fillId="25" borderId="26" xfId="0" quotePrefix="1" applyNumberFormat="1" applyFont="1" applyFill="1" applyBorder="1" applyAlignment="1">
      <alignment horizontal="center" vertical="center"/>
    </xf>
    <xf numFmtId="0" fontId="39" fillId="0" borderId="37" xfId="0" applyFont="1" applyBorder="1" applyAlignment="1">
      <alignment horizontal="center" vertical="center"/>
    </xf>
    <xf numFmtId="0" fontId="39" fillId="0" borderId="38" xfId="0" applyFont="1" applyBorder="1" applyAlignment="1">
      <alignment horizontal="center" vertical="center"/>
    </xf>
    <xf numFmtId="0" fontId="39" fillId="29" borderId="39" xfId="0" applyFont="1" applyFill="1" applyBorder="1" applyAlignment="1">
      <alignment horizontal="center" vertical="center"/>
    </xf>
    <xf numFmtId="17" fontId="39" fillId="0" borderId="37" xfId="0" applyNumberFormat="1" applyFont="1" applyBorder="1" applyAlignment="1">
      <alignment horizontal="center" vertical="center" wrapText="1"/>
    </xf>
    <xf numFmtId="17" fontId="39" fillId="0" borderId="38" xfId="0" applyNumberFormat="1" applyFont="1" applyBorder="1" applyAlignment="1">
      <alignment horizontal="center" vertical="center" wrapText="1"/>
    </xf>
    <xf numFmtId="166" fontId="39" fillId="25" borderId="13" xfId="0" applyNumberFormat="1" applyFont="1" applyFill="1" applyBorder="1" applyAlignment="1">
      <alignment horizontal="center" vertical="center"/>
    </xf>
    <xf numFmtId="166" fontId="39" fillId="25" borderId="20" xfId="0" applyNumberFormat="1" applyFont="1" applyFill="1" applyBorder="1" applyAlignment="1">
      <alignment horizontal="center" vertical="center"/>
    </xf>
    <xf numFmtId="166" fontId="39" fillId="29" borderId="13" xfId="0" applyNumberFormat="1" applyFont="1" applyFill="1" applyBorder="1" applyAlignment="1">
      <alignment horizontal="center" vertical="center"/>
    </xf>
    <xf numFmtId="166" fontId="39" fillId="29" borderId="20" xfId="0" applyNumberFormat="1" applyFont="1" applyFill="1" applyBorder="1" applyAlignment="1">
      <alignment horizontal="center" vertical="center"/>
    </xf>
    <xf numFmtId="166" fontId="39" fillId="29" borderId="25" xfId="0" applyNumberFormat="1" applyFont="1" applyFill="1" applyBorder="1" applyAlignment="1">
      <alignment horizontal="center" vertical="center"/>
    </xf>
    <xf numFmtId="1" fontId="39" fillId="0" borderId="23" xfId="0" applyNumberFormat="1" applyFont="1" applyBorder="1" applyAlignment="1">
      <alignment horizontal="center" vertical="center"/>
    </xf>
    <xf numFmtId="1" fontId="39" fillId="0" borderId="21" xfId="0" applyNumberFormat="1" applyFont="1" applyBorder="1" applyAlignment="1">
      <alignment horizontal="center" vertical="center"/>
    </xf>
    <xf numFmtId="166" fontId="39" fillId="0" borderId="43" xfId="0" applyNumberFormat="1" applyFont="1" applyBorder="1" applyAlignment="1">
      <alignment horizontal="center" vertical="center"/>
    </xf>
    <xf numFmtId="166" fontId="39" fillId="25" borderId="42" xfId="0" applyNumberFormat="1" applyFont="1" applyFill="1" applyBorder="1" applyAlignment="1">
      <alignment horizontal="center" vertical="center"/>
    </xf>
    <xf numFmtId="166" fontId="39" fillId="25" borderId="43" xfId="0" applyNumberFormat="1" applyFont="1" applyFill="1" applyBorder="1" applyAlignment="1">
      <alignment horizontal="center" vertical="center"/>
    </xf>
    <xf numFmtId="166" fontId="39" fillId="25" borderId="49" xfId="0" applyNumberFormat="1" applyFont="1" applyFill="1" applyBorder="1" applyAlignment="1">
      <alignment horizontal="center" vertical="center"/>
    </xf>
    <xf numFmtId="166" fontId="39" fillId="29" borderId="21" xfId="0" applyNumberFormat="1" applyFont="1" applyFill="1" applyBorder="1" applyAlignment="1">
      <alignment horizontal="center" vertical="center"/>
    </xf>
    <xf numFmtId="166" fontId="39" fillId="29" borderId="23" xfId="0" applyNumberFormat="1" applyFont="1" applyFill="1" applyBorder="1" applyAlignment="1">
      <alignment horizontal="center" vertical="center"/>
    </xf>
    <xf numFmtId="0" fontId="39" fillId="29" borderId="39" xfId="0" applyFont="1" applyFill="1" applyBorder="1" applyAlignment="1">
      <alignment horizontal="center" vertical="center" wrapText="1"/>
    </xf>
    <xf numFmtId="0" fontId="39" fillId="25" borderId="23" xfId="0" applyFont="1" applyFill="1" applyBorder="1" applyAlignment="1">
      <alignment horizontal="center" vertical="center"/>
    </xf>
    <xf numFmtId="1" fontId="39" fillId="25" borderId="21" xfId="0" applyNumberFormat="1" applyFont="1" applyFill="1" applyBorder="1" applyAlignment="1">
      <alignment horizontal="center" vertical="center"/>
    </xf>
    <xf numFmtId="166" fontId="39" fillId="29" borderId="19" xfId="0" applyNumberFormat="1" applyFont="1" applyFill="1" applyBorder="1" applyAlignment="1">
      <alignment horizontal="center" vertical="center"/>
    </xf>
    <xf numFmtId="166" fontId="39" fillId="29" borderId="22" xfId="0" applyNumberFormat="1" applyFont="1" applyFill="1" applyBorder="1" applyAlignment="1">
      <alignment horizontal="center" vertical="center"/>
    </xf>
    <xf numFmtId="166" fontId="39" fillId="29" borderId="26" xfId="0" applyNumberFormat="1" applyFont="1" applyFill="1" applyBorder="1" applyAlignment="1">
      <alignment horizontal="center" vertical="center"/>
    </xf>
    <xf numFmtId="166" fontId="39" fillId="0" borderId="39" xfId="0" applyNumberFormat="1" applyFont="1" applyBorder="1" applyAlignment="1">
      <alignment horizontal="center" vertical="center"/>
    </xf>
    <xf numFmtId="0" fontId="42" fillId="24" borderId="32" xfId="0" applyFont="1" applyFill="1" applyBorder="1" applyAlignment="1">
      <alignment horizontal="center" vertical="center" textRotation="90" wrapText="1"/>
    </xf>
    <xf numFmtId="166" fontId="39" fillId="25" borderId="37" xfId="0" applyNumberFormat="1" applyFont="1" applyFill="1" applyBorder="1" applyAlignment="1">
      <alignment horizontal="center" vertical="center"/>
    </xf>
    <xf numFmtId="166" fontId="39" fillId="25" borderId="38" xfId="0" applyNumberFormat="1" applyFont="1" applyFill="1" applyBorder="1" applyAlignment="1">
      <alignment horizontal="center" vertical="center"/>
    </xf>
    <xf numFmtId="0" fontId="54" fillId="0" borderId="0" xfId="54" applyFont="1"/>
    <xf numFmtId="0" fontId="53" fillId="0" borderId="0" xfId="54" applyFont="1" applyAlignment="1">
      <alignment vertical="center" wrapText="1"/>
    </xf>
    <xf numFmtId="0" fontId="52" fillId="0" borderId="16" xfId="0" applyFont="1" applyBorder="1" applyAlignment="1">
      <alignment horizontal="center" vertical="center"/>
    </xf>
    <xf numFmtId="0" fontId="52" fillId="0" borderId="17" xfId="0" applyFont="1" applyBorder="1" applyAlignment="1">
      <alignment horizontal="center" vertical="center"/>
    </xf>
    <xf numFmtId="0" fontId="52" fillId="0" borderId="18" xfId="0" applyFont="1" applyBorder="1" applyAlignment="1">
      <alignment horizontal="center" vertical="center"/>
    </xf>
    <xf numFmtId="0" fontId="52" fillId="0" borderId="50" xfId="0" applyFont="1" applyBorder="1" applyAlignment="1">
      <alignment horizontal="center" vertical="center" wrapText="1"/>
    </xf>
    <xf numFmtId="17" fontId="39" fillId="0" borderId="3" xfId="0" applyNumberFormat="1" applyFont="1" applyBorder="1" applyAlignment="1">
      <alignment horizontal="center" vertical="center"/>
    </xf>
    <xf numFmtId="17" fontId="39" fillId="0" borderId="36" xfId="0" applyNumberFormat="1" applyFont="1" applyBorder="1" applyAlignment="1">
      <alignment horizontal="center" vertical="center"/>
    </xf>
    <xf numFmtId="17" fontId="39" fillId="0" borderId="35" xfId="0" applyNumberFormat="1" applyFont="1" applyBorder="1" applyAlignment="1">
      <alignment horizontal="center" vertical="center"/>
    </xf>
    <xf numFmtId="0" fontId="13" fillId="0" borderId="0" xfId="0" applyFont="1" applyBorder="1" applyAlignment="1">
      <alignment vertical="center" textRotation="90" wrapText="1"/>
    </xf>
    <xf numFmtId="0" fontId="13" fillId="0" borderId="0" xfId="0" applyFont="1" applyBorder="1" applyAlignment="1">
      <alignment horizontal="center" vertical="center"/>
    </xf>
    <xf numFmtId="0" fontId="13" fillId="0" borderId="0" xfId="0" applyFont="1" applyBorder="1" applyAlignment="1">
      <alignment vertical="center"/>
    </xf>
    <xf numFmtId="0" fontId="43" fillId="24" borderId="32" xfId="0" applyFont="1" applyFill="1" applyBorder="1" applyAlignment="1">
      <alignment horizontal="left" vertical="center"/>
    </xf>
    <xf numFmtId="0" fontId="44" fillId="24" borderId="30" xfId="0" applyFont="1" applyFill="1" applyBorder="1" applyAlignment="1">
      <alignment horizontal="left" vertical="center"/>
    </xf>
    <xf numFmtId="0" fontId="44" fillId="24" borderId="30" xfId="0" applyFont="1" applyFill="1" applyBorder="1" applyAlignment="1">
      <alignment horizontal="center" vertical="center"/>
    </xf>
    <xf numFmtId="0" fontId="44" fillId="24" borderId="30" xfId="0" applyFont="1" applyFill="1" applyBorder="1" applyAlignment="1">
      <alignment vertical="center"/>
    </xf>
    <xf numFmtId="0" fontId="44" fillId="24" borderId="31" xfId="0" applyFont="1" applyFill="1" applyBorder="1" applyAlignment="1">
      <alignment vertical="center"/>
    </xf>
    <xf numFmtId="0" fontId="52" fillId="0" borderId="51" xfId="0" applyFont="1" applyBorder="1" applyAlignment="1">
      <alignment horizontal="center" vertical="center" wrapText="1"/>
    </xf>
    <xf numFmtId="0" fontId="52" fillId="0" borderId="52" xfId="0" applyFont="1" applyBorder="1" applyAlignment="1">
      <alignment horizontal="center" vertical="center" wrapText="1"/>
    </xf>
    <xf numFmtId="0" fontId="52" fillId="0" borderId="58" xfId="0" applyFont="1" applyBorder="1" applyAlignment="1">
      <alignment horizontal="center" vertical="center"/>
    </xf>
    <xf numFmtId="0" fontId="52" fillId="0" borderId="59" xfId="0" applyFont="1" applyBorder="1" applyAlignment="1">
      <alignment horizontal="center" vertical="center"/>
    </xf>
    <xf numFmtId="0" fontId="52" fillId="0" borderId="0" xfId="0" applyFont="1" applyBorder="1" applyAlignment="1">
      <alignment horizontal="center" vertical="center"/>
    </xf>
    <xf numFmtId="0" fontId="52" fillId="0" borderId="16" xfId="0" applyFont="1" applyBorder="1" applyAlignment="1">
      <alignment horizontal="center" vertical="center" wrapText="1"/>
    </xf>
    <xf numFmtId="0" fontId="52" fillId="0" borderId="18" xfId="0" applyFont="1" applyBorder="1" applyAlignment="1">
      <alignment horizontal="center" vertical="center" wrapText="1"/>
    </xf>
    <xf numFmtId="1" fontId="39" fillId="25" borderId="46" xfId="0" quotePrefix="1" applyNumberFormat="1" applyFont="1" applyFill="1" applyBorder="1" applyAlignment="1">
      <alignment horizontal="center" vertical="center"/>
    </xf>
    <xf numFmtId="1" fontId="39" fillId="25" borderId="47" xfId="0" quotePrefix="1" applyNumberFormat="1" applyFont="1" applyFill="1" applyBorder="1" applyAlignment="1">
      <alignment horizontal="center" vertical="center"/>
    </xf>
    <xf numFmtId="0" fontId="52" fillId="0" borderId="52" xfId="0" applyFont="1" applyBorder="1" applyAlignment="1">
      <alignment horizontal="center" vertical="center" wrapText="1"/>
    </xf>
    <xf numFmtId="0" fontId="40" fillId="0" borderId="0" xfId="0" applyFont="1" applyFill="1" applyBorder="1" applyAlignment="1">
      <alignment vertical="center" textRotation="90" wrapText="1"/>
    </xf>
    <xf numFmtId="17" fontId="39" fillId="0" borderId="43" xfId="0" applyNumberFormat="1" applyFont="1" applyBorder="1" applyAlignment="1">
      <alignment horizontal="center" vertical="center"/>
    </xf>
    <xf numFmtId="17" fontId="39" fillId="0" borderId="44" xfId="0" applyNumberFormat="1" applyFont="1" applyBorder="1" applyAlignment="1">
      <alignment horizontal="center" vertical="center"/>
    </xf>
    <xf numFmtId="0" fontId="39" fillId="0" borderId="42" xfId="0" applyFont="1" applyBorder="1" applyAlignment="1">
      <alignment horizontal="center" vertical="center"/>
    </xf>
    <xf numFmtId="0" fontId="39" fillId="0" borderId="19" xfId="0" applyFont="1" applyBorder="1" applyAlignment="1">
      <alignment horizontal="center" vertical="center"/>
    </xf>
    <xf numFmtId="0" fontId="52" fillId="0" borderId="29" xfId="0" applyFont="1" applyBorder="1" applyAlignment="1">
      <alignment horizontal="center" vertical="center"/>
    </xf>
    <xf numFmtId="0" fontId="52" fillId="0" borderId="53" xfId="0" applyFont="1" applyBorder="1" applyAlignment="1">
      <alignment horizontal="center" vertical="center" wrapText="1"/>
    </xf>
    <xf numFmtId="0" fontId="52" fillId="0" borderId="50" xfId="0" applyFont="1" applyBorder="1" applyAlignment="1">
      <alignment horizontal="center" vertical="center" wrapText="1"/>
    </xf>
    <xf numFmtId="0" fontId="52" fillId="0" borderId="51" xfId="0" applyFont="1" applyBorder="1" applyAlignment="1">
      <alignment horizontal="center" vertical="center" wrapText="1"/>
    </xf>
    <xf numFmtId="0" fontId="13" fillId="0" borderId="0" xfId="54" applyFont="1" applyAlignment="1">
      <alignment horizontal="left" vertical="center"/>
    </xf>
    <xf numFmtId="0" fontId="13" fillId="0" borderId="0" xfId="54" applyFont="1" applyAlignment="1">
      <alignment vertical="center" wrapText="1"/>
    </xf>
    <xf numFmtId="0" fontId="53" fillId="0" borderId="0" xfId="54" applyFont="1" applyAlignment="1">
      <alignment vertical="center" wrapText="1"/>
    </xf>
    <xf numFmtId="1" fontId="39" fillId="25" borderId="13" xfId="0" applyNumberFormat="1" applyFont="1" applyFill="1" applyBorder="1" applyAlignment="1">
      <alignment horizontal="center" vertical="center"/>
    </xf>
    <xf numFmtId="0" fontId="39" fillId="0" borderId="24" xfId="0" applyFont="1" applyFill="1" applyBorder="1" applyAlignment="1">
      <alignment horizontal="center" vertical="center"/>
    </xf>
    <xf numFmtId="9" fontId="39" fillId="0" borderId="20" xfId="72" applyFont="1" applyBorder="1" applyAlignment="1">
      <alignment horizontal="center" vertical="center"/>
    </xf>
    <xf numFmtId="9" fontId="39" fillId="0" borderId="13" xfId="72" applyFont="1" applyBorder="1" applyAlignment="1">
      <alignment horizontal="center" vertical="center"/>
    </xf>
    <xf numFmtId="0" fontId="39" fillId="0" borderId="26" xfId="0" applyFont="1" applyFill="1" applyBorder="1" applyAlignment="1">
      <alignment horizontal="center" vertical="center"/>
    </xf>
    <xf numFmtId="1" fontId="39" fillId="29" borderId="35" xfId="0" quotePrefix="1" applyNumberFormat="1" applyFont="1" applyFill="1" applyBorder="1" applyAlignment="1">
      <alignment horizontal="center" vertical="center"/>
    </xf>
    <xf numFmtId="1" fontId="39" fillId="29" borderId="3" xfId="0" applyNumberFormat="1" applyFont="1" applyFill="1" applyBorder="1" applyAlignment="1">
      <alignment horizontal="center" vertical="center"/>
    </xf>
    <xf numFmtId="1" fontId="39" fillId="25" borderId="35" xfId="0" quotePrefix="1" applyNumberFormat="1" applyFont="1" applyFill="1" applyBorder="1" applyAlignment="1">
      <alignment horizontal="center" vertical="center"/>
    </xf>
    <xf numFmtId="1" fontId="39" fillId="25" borderId="3" xfId="0" quotePrefix="1" applyNumberFormat="1" applyFont="1" applyFill="1" applyBorder="1" applyAlignment="1">
      <alignment horizontal="center" vertical="center"/>
    </xf>
    <xf numFmtId="1" fontId="39" fillId="29" borderId="40" xfId="0" quotePrefix="1" applyNumberFormat="1" applyFont="1" applyFill="1" applyBorder="1" applyAlignment="1">
      <alignment horizontal="center" vertical="center"/>
    </xf>
    <xf numFmtId="1" fontId="39" fillId="29" borderId="41" xfId="0" applyNumberFormat="1" applyFont="1" applyFill="1" applyBorder="1" applyAlignment="1">
      <alignment horizontal="center" vertical="center"/>
    </xf>
    <xf numFmtId="1" fontId="39" fillId="29" borderId="13" xfId="0" quotePrefix="1" applyNumberFormat="1" applyFont="1" applyFill="1" applyBorder="1" applyAlignment="1">
      <alignment horizontal="center" vertical="center"/>
    </xf>
    <xf numFmtId="0" fontId="39" fillId="0" borderId="0" xfId="0" applyFont="1" applyBorder="1" applyAlignment="1">
      <alignment vertical="center"/>
    </xf>
    <xf numFmtId="0" fontId="39" fillId="0" borderId="36" xfId="0" applyFont="1" applyBorder="1" applyAlignment="1">
      <alignment horizontal="center" vertical="center"/>
    </xf>
    <xf numFmtId="166" fontId="39" fillId="0" borderId="25" xfId="72" quotePrefix="1" applyNumberFormat="1" applyFont="1" applyFill="1" applyBorder="1" applyAlignment="1">
      <alignment horizontal="center" vertical="center"/>
    </xf>
    <xf numFmtId="0" fontId="39" fillId="0" borderId="36" xfId="0" applyFont="1" applyBorder="1" applyAlignment="1">
      <alignment vertical="center"/>
    </xf>
    <xf numFmtId="1" fontId="39" fillId="25" borderId="62" xfId="0" quotePrefix="1" applyNumberFormat="1" applyFont="1" applyFill="1" applyBorder="1" applyAlignment="1">
      <alignment horizontal="center" vertical="center"/>
    </xf>
    <xf numFmtId="0" fontId="39" fillId="29" borderId="0" xfId="0" quotePrefix="1" applyNumberFormat="1" applyFont="1" applyFill="1" applyBorder="1" applyAlignment="1">
      <alignment horizontal="center" vertical="center"/>
    </xf>
    <xf numFmtId="0" fontId="39" fillId="0" borderId="64" xfId="0" applyFont="1" applyBorder="1" applyAlignment="1">
      <alignment vertical="center"/>
    </xf>
    <xf numFmtId="0" fontId="13" fillId="0" borderId="11" xfId="159" applyFont="1" applyBorder="1" applyAlignment="1">
      <alignment vertical="center" textRotation="90" wrapText="1"/>
    </xf>
    <xf numFmtId="0" fontId="13" fillId="0" borderId="11" xfId="159" applyFont="1" applyBorder="1" applyAlignment="1">
      <alignment horizontal="center" vertical="center"/>
    </xf>
    <xf numFmtId="0" fontId="13" fillId="0" borderId="11" xfId="159" applyFont="1" applyBorder="1" applyAlignment="1">
      <alignment vertical="center"/>
    </xf>
    <xf numFmtId="0" fontId="13" fillId="0" borderId="0" xfId="159" applyFont="1" applyAlignment="1">
      <alignment vertical="center"/>
    </xf>
    <xf numFmtId="0" fontId="43" fillId="24" borderId="15" xfId="159" applyFont="1" applyFill="1" applyBorder="1" applyAlignment="1">
      <alignment horizontal="left" vertical="center"/>
    </xf>
    <xf numFmtId="0" fontId="44" fillId="24" borderId="15" xfId="159" applyFont="1" applyFill="1" applyBorder="1" applyAlignment="1">
      <alignment horizontal="left" vertical="center"/>
    </xf>
    <xf numFmtId="0" fontId="44" fillId="24" borderId="15" xfId="159" applyFont="1" applyFill="1" applyBorder="1" applyAlignment="1">
      <alignment horizontal="center" vertical="center"/>
    </xf>
    <xf numFmtId="0" fontId="44" fillId="24" borderId="15" xfId="159" applyFont="1" applyFill="1" applyBorder="1" applyAlignment="1">
      <alignment vertical="center"/>
    </xf>
    <xf numFmtId="0" fontId="13" fillId="0" borderId="0" xfId="159" applyFont="1" applyAlignment="1">
      <alignment vertical="center" textRotation="90" wrapText="1"/>
    </xf>
    <xf numFmtId="0" fontId="13" fillId="0" borderId="0" xfId="159" applyFont="1" applyAlignment="1">
      <alignment horizontal="center" vertical="center"/>
    </xf>
    <xf numFmtId="0" fontId="39" fillId="0" borderId="0" xfId="159" applyFont="1" applyAlignment="1">
      <alignment vertical="center" textRotation="90" wrapText="1"/>
    </xf>
    <xf numFmtId="0" fontId="39" fillId="0" borderId="0" xfId="159" applyFont="1" applyAlignment="1">
      <alignment vertical="center"/>
    </xf>
    <xf numFmtId="0" fontId="40" fillId="0" borderId="0" xfId="159" applyFont="1" applyFill="1" applyBorder="1" applyAlignment="1">
      <alignment vertical="center" textRotation="90" wrapText="1"/>
    </xf>
    <xf numFmtId="0" fontId="39" fillId="0" borderId="0" xfId="159" applyFont="1" applyAlignment="1">
      <alignment horizontal="center" vertical="center"/>
    </xf>
    <xf numFmtId="0" fontId="42" fillId="24" borderId="32" xfId="159" applyFont="1" applyFill="1" applyBorder="1" applyAlignment="1">
      <alignment vertical="center" textRotation="90" wrapText="1"/>
    </xf>
    <xf numFmtId="0" fontId="52" fillId="0" borderId="55" xfId="159" applyFont="1" applyBorder="1" applyAlignment="1">
      <alignment horizontal="center" vertical="center"/>
    </xf>
    <xf numFmtId="0" fontId="51" fillId="29" borderId="16" xfId="164" applyFont="1" applyFill="1" applyBorder="1" applyAlignment="1">
      <alignment horizontal="center" vertical="center" textRotation="90" wrapText="1"/>
    </xf>
    <xf numFmtId="0" fontId="58" fillId="0" borderId="18" xfId="164" applyFont="1" applyBorder="1" applyAlignment="1">
      <alignment horizontal="center" vertical="center" textRotation="90" wrapText="1"/>
    </xf>
    <xf numFmtId="166" fontId="39" fillId="0" borderId="45" xfId="159" applyNumberFormat="1" applyFont="1" applyBorder="1" applyAlignment="1">
      <alignment horizontal="center" textRotation="90"/>
    </xf>
    <xf numFmtId="166" fontId="39" fillId="0" borderId="17" xfId="159" applyNumberFormat="1" applyFont="1" applyBorder="1" applyAlignment="1">
      <alignment horizontal="center" textRotation="90"/>
    </xf>
    <xf numFmtId="166" fontId="39" fillId="0" borderId="29" xfId="159" applyNumberFormat="1" applyFont="1" applyBorder="1" applyAlignment="1">
      <alignment horizontal="center" textRotation="90"/>
    </xf>
    <xf numFmtId="17" fontId="39" fillId="0" borderId="35" xfId="159" applyNumberFormat="1" applyFont="1" applyBorder="1" applyAlignment="1">
      <alignment horizontal="center" vertical="center"/>
    </xf>
    <xf numFmtId="0" fontId="39" fillId="0" borderId="19" xfId="159" applyFont="1" applyFill="1" applyBorder="1" applyAlignment="1">
      <alignment horizontal="center" vertical="center"/>
    </xf>
    <xf numFmtId="1" fontId="39" fillId="0" borderId="21" xfId="159" applyNumberFormat="1" applyFont="1" applyFill="1" applyBorder="1" applyAlignment="1">
      <alignment horizontal="center" vertical="center"/>
    </xf>
    <xf numFmtId="1" fontId="39" fillId="0" borderId="27" xfId="159" applyNumberFormat="1" applyFont="1" applyFill="1" applyBorder="1" applyAlignment="1">
      <alignment horizontal="center" vertical="center"/>
    </xf>
    <xf numFmtId="1" fontId="39" fillId="0" borderId="37" xfId="159" applyNumberFormat="1" applyFont="1" applyFill="1" applyBorder="1" applyAlignment="1">
      <alignment horizontal="center" vertical="center"/>
    </xf>
    <xf numFmtId="1" fontId="39" fillId="0" borderId="67" xfId="159" applyNumberFormat="1" applyFont="1" applyFill="1" applyBorder="1" applyAlignment="1">
      <alignment horizontal="center" vertical="center"/>
    </xf>
    <xf numFmtId="17" fontId="39" fillId="0" borderId="3" xfId="159" applyNumberFormat="1" applyFont="1" applyBorder="1" applyAlignment="1">
      <alignment horizontal="center" vertical="center"/>
    </xf>
    <xf numFmtId="0" fontId="39" fillId="0" borderId="22" xfId="159" applyFont="1" applyFill="1" applyBorder="1" applyAlignment="1">
      <alignment horizontal="center" vertical="center"/>
    </xf>
    <xf numFmtId="1" fontId="39" fillId="0" borderId="23" xfId="159" applyNumberFormat="1" applyFont="1" applyFill="1" applyBorder="1" applyAlignment="1">
      <alignment horizontal="center" vertical="center"/>
    </xf>
    <xf numFmtId="1" fontId="39" fillId="0" borderId="14" xfId="159" applyNumberFormat="1" applyFont="1" applyFill="1" applyBorder="1" applyAlignment="1">
      <alignment horizontal="center" vertical="center"/>
    </xf>
    <xf numFmtId="1" fontId="39" fillId="0" borderId="38" xfId="159" applyNumberFormat="1" applyFont="1" applyFill="1" applyBorder="1" applyAlignment="1">
      <alignment horizontal="center" vertical="center"/>
    </xf>
    <xf numFmtId="1" fontId="39" fillId="0" borderId="33" xfId="159" applyNumberFormat="1" applyFont="1" applyFill="1" applyBorder="1" applyAlignment="1">
      <alignment horizontal="center" vertical="center"/>
    </xf>
    <xf numFmtId="0" fontId="39" fillId="30" borderId="22" xfId="159" applyFont="1" applyFill="1" applyBorder="1" applyAlignment="1">
      <alignment horizontal="center" vertical="center"/>
    </xf>
    <xf numFmtId="165" fontId="39" fillId="30" borderId="23" xfId="159" applyNumberFormat="1" applyFont="1" applyFill="1" applyBorder="1" applyAlignment="1">
      <alignment horizontal="center" vertical="center"/>
    </xf>
    <xf numFmtId="1" fontId="39" fillId="30" borderId="14" xfId="159" applyNumberFormat="1" applyFont="1" applyFill="1" applyBorder="1" applyAlignment="1">
      <alignment horizontal="center" vertical="center"/>
    </xf>
    <xf numFmtId="1" fontId="39" fillId="30" borderId="38" xfId="159" applyNumberFormat="1" applyFont="1" applyFill="1" applyBorder="1" applyAlignment="1">
      <alignment horizontal="center" vertical="center"/>
    </xf>
    <xf numFmtId="1" fontId="39" fillId="30" borderId="33" xfId="159" applyNumberFormat="1" applyFont="1" applyFill="1" applyBorder="1" applyAlignment="1">
      <alignment horizontal="center" vertical="center"/>
    </xf>
    <xf numFmtId="17" fontId="39" fillId="0" borderId="36" xfId="159" applyNumberFormat="1" applyFont="1" applyBorder="1" applyAlignment="1">
      <alignment horizontal="center" vertical="center"/>
    </xf>
    <xf numFmtId="0" fontId="39" fillId="30" borderId="24" xfId="159" applyFont="1" applyFill="1" applyBorder="1" applyAlignment="1">
      <alignment horizontal="center" vertical="center"/>
    </xf>
    <xf numFmtId="165" fontId="39" fillId="30" borderId="26" xfId="159" applyNumberFormat="1" applyFont="1" applyFill="1" applyBorder="1" applyAlignment="1">
      <alignment horizontal="center" vertical="center"/>
    </xf>
    <xf numFmtId="1" fontId="39" fillId="30" borderId="28" xfId="159" applyNumberFormat="1" applyFont="1" applyFill="1" applyBorder="1" applyAlignment="1">
      <alignment horizontal="center" vertical="center"/>
    </xf>
    <xf numFmtId="1" fontId="39" fillId="30" borderId="39" xfId="159" applyNumberFormat="1" applyFont="1" applyFill="1" applyBorder="1" applyAlignment="1">
      <alignment horizontal="center" vertical="center"/>
    </xf>
    <xf numFmtId="1" fontId="39" fillId="30" borderId="34" xfId="159" applyNumberFormat="1" applyFont="1" applyFill="1" applyBorder="1" applyAlignment="1">
      <alignment horizontal="center" vertical="center"/>
    </xf>
    <xf numFmtId="165" fontId="39" fillId="0" borderId="0" xfId="159" applyNumberFormat="1" applyFont="1" applyAlignment="1">
      <alignment horizontal="center" vertical="center"/>
    </xf>
    <xf numFmtId="0" fontId="40" fillId="27" borderId="24" xfId="159" applyFont="1" applyFill="1" applyBorder="1" applyAlignment="1">
      <alignment horizontal="center" vertical="center" textRotation="90" wrapText="1"/>
    </xf>
    <xf numFmtId="0" fontId="39" fillId="29" borderId="39" xfId="159" applyFont="1" applyFill="1" applyBorder="1" applyAlignment="1">
      <alignment horizontal="center" vertical="center" wrapText="1"/>
    </xf>
    <xf numFmtId="0" fontId="39" fillId="0" borderId="16" xfId="159" applyFont="1" applyFill="1" applyBorder="1" applyAlignment="1">
      <alignment horizontal="center" vertical="center"/>
    </xf>
    <xf numFmtId="0" fontId="39" fillId="0" borderId="18" xfId="159" applyFont="1" applyFill="1" applyBorder="1" applyAlignment="1">
      <alignment horizontal="center" vertical="center"/>
    </xf>
    <xf numFmtId="0" fontId="39" fillId="0" borderId="45" xfId="159" applyFont="1" applyFill="1" applyBorder="1" applyAlignment="1">
      <alignment horizontal="center" vertical="center"/>
    </xf>
    <xf numFmtId="0" fontId="39" fillId="0" borderId="17" xfId="159" applyFont="1" applyFill="1" applyBorder="1" applyAlignment="1">
      <alignment horizontal="center" vertical="center"/>
    </xf>
    <xf numFmtId="0" fontId="39" fillId="0" borderId="68" xfId="159" applyFont="1" applyBorder="1" applyAlignment="1">
      <alignment vertical="center"/>
    </xf>
    <xf numFmtId="0" fontId="39" fillId="29" borderId="13" xfId="0" applyNumberFormat="1" applyFont="1" applyFill="1" applyBorder="1" applyAlignment="1">
      <alignment horizontal="center" vertical="center"/>
    </xf>
    <xf numFmtId="0" fontId="39" fillId="0" borderId="13" xfId="0" applyNumberFormat="1" applyFont="1" applyBorder="1" applyAlignment="1">
      <alignment horizontal="center" vertical="center"/>
    </xf>
    <xf numFmtId="0" fontId="39" fillId="29" borderId="20" xfId="0" applyNumberFormat="1" applyFont="1" applyFill="1" applyBorder="1" applyAlignment="1">
      <alignment horizontal="center" vertical="center"/>
    </xf>
    <xf numFmtId="0" fontId="39" fillId="29" borderId="20" xfId="0" quotePrefix="1" applyNumberFormat="1" applyFont="1" applyFill="1" applyBorder="1" applyAlignment="1">
      <alignment horizontal="center" vertical="center"/>
    </xf>
    <xf numFmtId="0" fontId="39" fillId="0" borderId="25" xfId="0" applyNumberFormat="1" applyFont="1" applyBorder="1" applyAlignment="1">
      <alignment horizontal="center" vertical="center"/>
    </xf>
    <xf numFmtId="0" fontId="39" fillId="29" borderId="25" xfId="0" applyNumberFormat="1" applyFont="1" applyFill="1" applyBorder="1" applyAlignment="1">
      <alignment horizontal="center" vertical="center"/>
    </xf>
    <xf numFmtId="165" fontId="52" fillId="0" borderId="35" xfId="0" applyNumberFormat="1" applyFont="1" applyBorder="1" applyAlignment="1">
      <alignment vertical="center"/>
    </xf>
    <xf numFmtId="0" fontId="52" fillId="0" borderId="36" xfId="0" applyFont="1" applyBorder="1" applyAlignment="1">
      <alignment vertical="center" wrapText="1"/>
    </xf>
    <xf numFmtId="165" fontId="52" fillId="0" borderId="19" xfId="0" applyNumberFormat="1" applyFont="1" applyBorder="1" applyAlignment="1">
      <alignment horizontal="center" vertical="center"/>
    </xf>
    <xf numFmtId="0" fontId="52" fillId="0" borderId="24" xfId="0" applyFont="1" applyBorder="1" applyAlignment="1">
      <alignment horizontal="center" vertical="center" wrapText="1"/>
    </xf>
    <xf numFmtId="166" fontId="39" fillId="0" borderId="28" xfId="0" applyNumberFormat="1" applyFont="1" applyBorder="1" applyAlignment="1">
      <alignment horizontal="center" vertical="center"/>
    </xf>
    <xf numFmtId="166" fontId="39" fillId="29" borderId="39" xfId="0" applyNumberFormat="1" applyFont="1" applyFill="1" applyBorder="1" applyAlignment="1">
      <alignment horizontal="center" vertical="center"/>
    </xf>
    <xf numFmtId="166" fontId="39" fillId="0" borderId="24" xfId="0" applyNumberFormat="1" applyFont="1" applyFill="1" applyBorder="1" applyAlignment="1">
      <alignment horizontal="center" vertical="center"/>
    </xf>
    <xf numFmtId="0" fontId="14" fillId="0" borderId="0" xfId="0" applyFont="1"/>
    <xf numFmtId="9" fontId="39" fillId="0" borderId="44" xfId="0" applyNumberFormat="1" applyFont="1" applyFill="1" applyBorder="1" applyAlignment="1">
      <alignment horizontal="center" vertical="center"/>
    </xf>
    <xf numFmtId="166" fontId="39" fillId="0" borderId="0" xfId="0" applyNumberFormat="1" applyFont="1" applyAlignment="1">
      <alignment vertical="center"/>
    </xf>
    <xf numFmtId="9" fontId="39" fillId="0" borderId="13" xfId="0" applyNumberFormat="1" applyFont="1" applyBorder="1" applyAlignment="1">
      <alignment horizontal="center" vertical="center"/>
    </xf>
    <xf numFmtId="0" fontId="39" fillId="29" borderId="48" xfId="0" quotePrefix="1" applyNumberFormat="1" applyFont="1" applyFill="1" applyBorder="1" applyAlignment="1">
      <alignment horizontal="center" vertical="center"/>
    </xf>
    <xf numFmtId="0" fontId="39" fillId="0" borderId="39" xfId="0" applyNumberFormat="1" applyFont="1" applyBorder="1" applyAlignment="1">
      <alignment horizontal="center" vertical="center"/>
    </xf>
    <xf numFmtId="0" fontId="39" fillId="29" borderId="37" xfId="0" quotePrefix="1" applyNumberFormat="1" applyFont="1" applyFill="1" applyBorder="1" applyAlignment="1">
      <alignment horizontal="center" vertical="center"/>
    </xf>
    <xf numFmtId="0" fontId="39" fillId="29" borderId="38" xfId="0" applyNumberFormat="1" applyFont="1" applyFill="1" applyBorder="1" applyAlignment="1">
      <alignment horizontal="center" vertical="center"/>
    </xf>
    <xf numFmtId="0" fontId="39" fillId="0" borderId="38" xfId="0" applyNumberFormat="1" applyFont="1" applyBorder="1" applyAlignment="1">
      <alignment horizontal="center" vertical="center"/>
    </xf>
    <xf numFmtId="166" fontId="39" fillId="0" borderId="70" xfId="0" applyNumberFormat="1" applyFont="1" applyBorder="1" applyAlignment="1">
      <alignment horizontal="center" vertical="center"/>
    </xf>
    <xf numFmtId="166" fontId="39" fillId="29" borderId="63" xfId="0" applyNumberFormat="1" applyFont="1" applyFill="1" applyBorder="1" applyAlignment="1">
      <alignment horizontal="center" vertical="center"/>
    </xf>
    <xf numFmtId="0" fontId="39" fillId="29" borderId="60" xfId="0" applyNumberFormat="1" applyFont="1" applyFill="1" applyBorder="1" applyAlignment="1">
      <alignment horizontal="center" vertical="center"/>
    </xf>
    <xf numFmtId="0" fontId="39" fillId="0" borderId="60" xfId="0" applyNumberFormat="1" applyFont="1" applyBorder="1" applyAlignment="1">
      <alignment horizontal="center" vertical="center"/>
    </xf>
    <xf numFmtId="0" fontId="39" fillId="0" borderId="71" xfId="0" applyNumberFormat="1" applyFont="1" applyBorder="1" applyAlignment="1">
      <alignment horizontal="center" vertical="center"/>
    </xf>
    <xf numFmtId="0" fontId="39" fillId="29" borderId="26" xfId="0" applyFont="1" applyFill="1" applyBorder="1" applyAlignment="1">
      <alignment horizontal="center" vertical="center" wrapText="1"/>
    </xf>
    <xf numFmtId="17" fontId="39" fillId="0" borderId="39" xfId="0" applyNumberFormat="1" applyFont="1" applyBorder="1" applyAlignment="1">
      <alignment horizontal="center" vertical="center" wrapText="1"/>
    </xf>
    <xf numFmtId="0" fontId="39" fillId="0" borderId="0" xfId="0" applyFont="1" applyAlignment="1">
      <alignment horizontal="center" vertical="center" wrapText="1"/>
    </xf>
    <xf numFmtId="0" fontId="39" fillId="0" borderId="37" xfId="0" applyFont="1" applyBorder="1" applyAlignment="1">
      <alignment horizontal="center" vertical="center" wrapText="1"/>
    </xf>
    <xf numFmtId="0" fontId="39" fillId="0" borderId="23" xfId="0" applyFont="1" applyBorder="1" applyAlignment="1">
      <alignment horizontal="center" vertical="center" wrapText="1"/>
    </xf>
    <xf numFmtId="166" fontId="39" fillId="29" borderId="22" xfId="72" applyNumberFormat="1" applyFont="1" applyFill="1" applyBorder="1" applyAlignment="1">
      <alignment horizontal="center" vertical="center"/>
    </xf>
    <xf numFmtId="10" fontId="39" fillId="0" borderId="24" xfId="0" applyNumberFormat="1" applyFont="1" applyBorder="1" applyAlignment="1">
      <alignment horizontal="center" vertical="center"/>
    </xf>
    <xf numFmtId="166" fontId="39" fillId="29" borderId="42" xfId="0" applyNumberFormat="1" applyFont="1" applyFill="1" applyBorder="1" applyAlignment="1">
      <alignment horizontal="center" vertical="center"/>
    </xf>
    <xf numFmtId="166" fontId="39" fillId="29" borderId="43" xfId="0" applyNumberFormat="1" applyFont="1" applyFill="1" applyBorder="1" applyAlignment="1">
      <alignment horizontal="center" vertical="center"/>
    </xf>
    <xf numFmtId="0" fontId="13" fillId="0" borderId="0" xfId="54" applyFont="1" applyBorder="1" applyAlignment="1">
      <alignment vertical="center"/>
    </xf>
    <xf numFmtId="0" fontId="13" fillId="0" borderId="0" xfId="54" applyFont="1" applyBorder="1" applyAlignment="1">
      <alignment horizontal="left" vertical="center"/>
    </xf>
    <xf numFmtId="0" fontId="47" fillId="0" borderId="0" xfId="55" applyFont="1" applyAlignment="1">
      <alignment vertical="center" wrapText="1"/>
    </xf>
    <xf numFmtId="0" fontId="65" fillId="0" borderId="0" xfId="54" applyFont="1" applyAlignment="1">
      <alignment horizontal="left" vertical="center"/>
    </xf>
    <xf numFmtId="0" fontId="66" fillId="0" borderId="15" xfId="54" applyFont="1" applyBorder="1" applyAlignment="1">
      <alignment vertical="center"/>
    </xf>
    <xf numFmtId="0" fontId="65" fillId="0" borderId="15" xfId="54" applyFont="1" applyBorder="1" applyAlignment="1">
      <alignment horizontal="left" vertical="center"/>
    </xf>
    <xf numFmtId="0" fontId="65" fillId="0" borderId="15" xfId="54" applyFont="1" applyBorder="1" applyAlignment="1">
      <alignment horizontal="center" vertical="center"/>
    </xf>
    <xf numFmtId="0" fontId="14" fillId="0" borderId="0" xfId="54" applyFont="1" applyBorder="1"/>
    <xf numFmtId="0" fontId="14" fillId="0" borderId="0" xfId="54" applyFont="1" applyBorder="1" applyAlignment="1">
      <alignment vertical="center" textRotation="90" wrapText="1"/>
    </xf>
    <xf numFmtId="0" fontId="54" fillId="0" borderId="0" xfId="54" applyFont="1" applyBorder="1"/>
    <xf numFmtId="0" fontId="13" fillId="0" borderId="0" xfId="54" applyFont="1" applyBorder="1" applyAlignment="1">
      <alignment vertical="center" wrapText="1"/>
    </xf>
    <xf numFmtId="0" fontId="53" fillId="0" borderId="0" xfId="54" applyFont="1" applyBorder="1" applyAlignment="1">
      <alignment vertical="center" wrapText="1"/>
    </xf>
    <xf numFmtId="0" fontId="13" fillId="0" borderId="25" xfId="54" applyFont="1" applyBorder="1" applyAlignment="1">
      <alignment vertical="center" wrapText="1"/>
    </xf>
    <xf numFmtId="0" fontId="69" fillId="0" borderId="0" xfId="55" applyFont="1"/>
    <xf numFmtId="0" fontId="65" fillId="0" borderId="0" xfId="54" applyFont="1" applyBorder="1" applyAlignment="1">
      <alignment horizontal="center" vertical="center"/>
    </xf>
    <xf numFmtId="0" fontId="75" fillId="0" borderId="0" xfId="54" applyFont="1" applyBorder="1" applyAlignment="1">
      <alignment horizontal="right" vertical="center"/>
    </xf>
    <xf numFmtId="0" fontId="76" fillId="0" borderId="15" xfId="54" applyFont="1" applyBorder="1" applyAlignment="1">
      <alignment vertical="center"/>
    </xf>
    <xf numFmtId="0" fontId="13" fillId="0" borderId="75" xfId="0" applyFont="1" applyBorder="1" applyAlignment="1">
      <alignment vertical="center"/>
    </xf>
    <xf numFmtId="0" fontId="77" fillId="0" borderId="15" xfId="54" applyFont="1" applyBorder="1" applyAlignment="1">
      <alignment vertical="center"/>
    </xf>
    <xf numFmtId="0" fontId="13" fillId="0" borderId="51" xfId="54" applyFont="1" applyFill="1" applyBorder="1" applyAlignment="1">
      <alignment horizontal="center" vertical="center" wrapText="1"/>
    </xf>
    <xf numFmtId="0" fontId="65" fillId="0" borderId="15" xfId="54" applyFont="1" applyBorder="1" applyAlignment="1">
      <alignment vertical="center"/>
    </xf>
    <xf numFmtId="0" fontId="13" fillId="0" borderId="60" xfId="0" applyFont="1" applyBorder="1" applyAlignment="1">
      <alignment horizontal="center" vertical="center" wrapText="1"/>
    </xf>
    <xf numFmtId="0" fontId="65" fillId="0" borderId="15" xfId="54" applyFont="1" applyBorder="1" applyAlignment="1">
      <alignment horizontal="center" vertical="center" wrapText="1"/>
    </xf>
    <xf numFmtId="0" fontId="65" fillId="0" borderId="0" xfId="54" applyFont="1" applyBorder="1" applyAlignment="1">
      <alignment horizontal="center" vertical="center" wrapText="1"/>
    </xf>
    <xf numFmtId="0" fontId="13" fillId="0" borderId="25" xfId="0" applyFont="1" applyBorder="1" applyAlignment="1">
      <alignment horizontal="center" vertical="center" wrapText="1"/>
    </xf>
    <xf numFmtId="0" fontId="13" fillId="0" borderId="0" xfId="54" applyFont="1" applyAlignment="1">
      <alignment horizontal="center" vertical="center" wrapText="1"/>
    </xf>
    <xf numFmtId="165" fontId="39" fillId="30" borderId="13" xfId="54" applyNumberFormat="1" applyFont="1" applyFill="1" applyBorder="1" applyAlignment="1">
      <alignment horizontal="center" vertical="center" wrapText="1"/>
    </xf>
    <xf numFmtId="0" fontId="13" fillId="30" borderId="13" xfId="54" applyFont="1" applyFill="1" applyBorder="1" applyAlignment="1">
      <alignment horizontal="center" vertical="center" wrapText="1"/>
    </xf>
    <xf numFmtId="165" fontId="13" fillId="30" borderId="13" xfId="54" applyNumberFormat="1" applyFont="1" applyFill="1" applyBorder="1" applyAlignment="1">
      <alignment horizontal="center" vertical="center" wrapText="1"/>
    </xf>
    <xf numFmtId="0" fontId="79" fillId="0" borderId="12" xfId="54" applyFont="1" applyBorder="1" applyAlignment="1">
      <alignment horizontal="center" vertical="center" wrapText="1"/>
    </xf>
    <xf numFmtId="0" fontId="80" fillId="0" borderId="69" xfId="54" applyFont="1" applyFill="1" applyBorder="1" applyAlignment="1">
      <alignment horizontal="center" vertical="center" wrapText="1"/>
    </xf>
    <xf numFmtId="0" fontId="75" fillId="0" borderId="25" xfId="54" applyFont="1" applyBorder="1" applyAlignment="1">
      <alignment horizontal="center" vertical="center"/>
    </xf>
    <xf numFmtId="17" fontId="34" fillId="30" borderId="75" xfId="54" applyNumberFormat="1" applyFont="1" applyFill="1" applyBorder="1" applyAlignment="1">
      <alignment horizontal="center" vertical="center" wrapText="1"/>
    </xf>
    <xf numFmtId="0" fontId="13" fillId="30" borderId="25" xfId="54" applyFont="1" applyFill="1" applyBorder="1" applyAlignment="1">
      <alignment horizontal="center" vertical="center" wrapText="1"/>
    </xf>
    <xf numFmtId="165" fontId="83" fillId="29" borderId="0" xfId="0" applyNumberFormat="1" applyFont="1" applyFill="1" applyBorder="1" applyAlignment="1">
      <alignment horizontal="center" vertical="center"/>
    </xf>
    <xf numFmtId="0" fontId="65" fillId="0" borderId="0" xfId="54" applyFont="1" applyAlignment="1">
      <alignment horizontal="left"/>
    </xf>
    <xf numFmtId="0" fontId="82" fillId="0" borderId="13" xfId="54" applyFont="1" applyBorder="1" applyAlignment="1">
      <alignment horizontal="center" vertical="center" wrapText="1"/>
    </xf>
    <xf numFmtId="0" fontId="85" fillId="0" borderId="0" xfId="54" applyFont="1" applyAlignment="1">
      <alignment horizontal="left" vertical="center"/>
    </xf>
    <xf numFmtId="0" fontId="65" fillId="0" borderId="3" xfId="54" applyFont="1" applyBorder="1" applyAlignment="1">
      <alignment vertical="center"/>
    </xf>
    <xf numFmtId="0" fontId="13" fillId="0" borderId="3" xfId="0" applyFont="1" applyBorder="1" applyAlignment="1">
      <alignment vertical="center"/>
    </xf>
    <xf numFmtId="0" fontId="13" fillId="0" borderId="15" xfId="0" applyFont="1" applyBorder="1" applyAlignment="1">
      <alignment vertical="center"/>
    </xf>
    <xf numFmtId="0" fontId="82" fillId="29" borderId="13" xfId="54" applyFont="1" applyFill="1" applyBorder="1" applyAlignment="1">
      <alignment horizontal="center" vertical="center" wrapText="1"/>
    </xf>
    <xf numFmtId="0" fontId="82" fillId="29" borderId="25" xfId="54" applyFont="1" applyFill="1" applyBorder="1" applyAlignment="1">
      <alignment horizontal="center" vertical="center" wrapText="1"/>
    </xf>
    <xf numFmtId="0" fontId="82" fillId="29" borderId="20" xfId="54" applyFont="1" applyFill="1" applyBorder="1" applyAlignment="1">
      <alignment horizontal="center" vertical="center" wrapText="1"/>
    </xf>
    <xf numFmtId="0" fontId="13" fillId="0" borderId="75" xfId="0" applyFont="1" applyBorder="1" applyAlignment="1">
      <alignment vertical="center" wrapText="1"/>
    </xf>
    <xf numFmtId="0" fontId="78" fillId="0" borderId="15" xfId="0" applyFont="1" applyBorder="1" applyAlignment="1">
      <alignment vertical="center" wrapText="1"/>
    </xf>
    <xf numFmtId="9" fontId="13" fillId="0" borderId="13" xfId="0" applyNumberFormat="1" applyFont="1" applyBorder="1" applyAlignment="1">
      <alignment horizontal="center" vertical="center" wrapText="1"/>
    </xf>
    <xf numFmtId="166" fontId="13" fillId="0" borderId="13" xfId="54" applyNumberFormat="1" applyFont="1" applyBorder="1" applyAlignment="1">
      <alignment horizontal="center" vertical="center" wrapText="1"/>
    </xf>
    <xf numFmtId="166" fontId="13" fillId="0" borderId="51" xfId="54" applyNumberFormat="1" applyFont="1" applyFill="1" applyBorder="1" applyAlignment="1">
      <alignment horizontal="center" vertical="center" wrapText="1"/>
    </xf>
    <xf numFmtId="0" fontId="75" fillId="30" borderId="13" xfId="54" applyFont="1" applyFill="1" applyBorder="1" applyAlignment="1">
      <alignment horizontal="center" vertical="center"/>
    </xf>
    <xf numFmtId="0" fontId="82" fillId="29" borderId="75" xfId="54" applyFont="1" applyFill="1" applyBorder="1" applyAlignment="1">
      <alignment horizontal="center" vertical="center" wrapText="1"/>
    </xf>
    <xf numFmtId="0" fontId="75" fillId="30" borderId="20" xfId="54" applyFont="1" applyFill="1" applyBorder="1" applyAlignment="1">
      <alignment horizontal="center" vertical="center"/>
    </xf>
    <xf numFmtId="0" fontId="75" fillId="30" borderId="25" xfId="54" applyFont="1" applyFill="1" applyBorder="1" applyAlignment="1">
      <alignment horizontal="center" vertical="center"/>
    </xf>
    <xf numFmtId="0" fontId="13" fillId="0" borderId="36" xfId="0" applyFont="1" applyBorder="1" applyAlignment="1">
      <alignment vertical="center"/>
    </xf>
    <xf numFmtId="0" fontId="65" fillId="0" borderId="38" xfId="54" applyFont="1" applyBorder="1" applyAlignment="1">
      <alignment vertical="center"/>
    </xf>
    <xf numFmtId="0" fontId="79" fillId="0" borderId="25" xfId="54" applyFont="1" applyBorder="1" applyAlignment="1">
      <alignment horizontal="center" vertical="center" wrapText="1"/>
    </xf>
    <xf numFmtId="0" fontId="84" fillId="0" borderId="24" xfId="54" applyFont="1" applyBorder="1" applyAlignment="1">
      <alignment horizontal="center" vertical="center" wrapText="1"/>
    </xf>
    <xf numFmtId="0" fontId="84" fillId="0" borderId="22" xfId="54" applyFont="1" applyBorder="1" applyAlignment="1">
      <alignment horizontal="center" vertical="center" wrapText="1"/>
    </xf>
    <xf numFmtId="0" fontId="79" fillId="0" borderId="20" xfId="54" applyFont="1" applyBorder="1" applyAlignment="1">
      <alignment horizontal="center" vertical="center" wrapText="1"/>
    </xf>
    <xf numFmtId="0" fontId="13" fillId="0" borderId="39" xfId="0" applyFont="1" applyBorder="1" applyAlignment="1">
      <alignment vertical="center"/>
    </xf>
    <xf numFmtId="0" fontId="13" fillId="0" borderId="28" xfId="0" applyFont="1" applyBorder="1" applyAlignment="1">
      <alignment vertical="center"/>
    </xf>
    <xf numFmtId="0" fontId="84" fillId="0" borderId="19" xfId="54" applyFont="1" applyBorder="1" applyAlignment="1">
      <alignment horizontal="center" vertical="center" wrapText="1"/>
    </xf>
    <xf numFmtId="0" fontId="79" fillId="0" borderId="13" xfId="54" applyFont="1" applyBorder="1" applyAlignment="1">
      <alignment horizontal="center" vertical="center" wrapText="1"/>
    </xf>
    <xf numFmtId="0" fontId="85" fillId="0" borderId="61" xfId="54" applyFont="1" applyBorder="1" applyAlignment="1">
      <alignment horizontal="center" vertical="center"/>
    </xf>
    <xf numFmtId="0" fontId="85" fillId="0" borderId="61" xfId="54" applyFont="1" applyBorder="1" applyAlignment="1">
      <alignment vertical="center"/>
    </xf>
    <xf numFmtId="0" fontId="85" fillId="0" borderId="61" xfId="54" applyFont="1" applyBorder="1" applyAlignment="1">
      <alignment horizontal="left" vertical="center"/>
    </xf>
    <xf numFmtId="0" fontId="86" fillId="0" borderId="65" xfId="54" applyFont="1" applyBorder="1" applyAlignment="1">
      <alignment vertical="center"/>
    </xf>
    <xf numFmtId="0" fontId="13" fillId="0" borderId="0" xfId="54" applyFont="1" applyAlignment="1">
      <alignment horizontal="left" vertical="center"/>
    </xf>
    <xf numFmtId="0" fontId="13" fillId="0" borderId="0" xfId="54" applyFont="1" applyAlignment="1">
      <alignment horizontal="center" vertical="center"/>
    </xf>
    <xf numFmtId="0" fontId="13" fillId="0" borderId="0" xfId="54" applyFont="1" applyAlignment="1">
      <alignment vertical="center"/>
    </xf>
    <xf numFmtId="0" fontId="13" fillId="0" borderId="0" xfId="54" applyFont="1" applyAlignment="1">
      <alignment vertical="center" textRotation="90" wrapText="1"/>
    </xf>
    <xf numFmtId="0" fontId="13" fillId="0" borderId="0" xfId="54" applyFont="1" applyAlignment="1">
      <alignment vertical="center" wrapText="1"/>
    </xf>
    <xf numFmtId="0" fontId="50" fillId="0" borderId="0" xfId="54" applyFont="1" applyAlignment="1">
      <alignment horizontal="center" vertical="center"/>
    </xf>
    <xf numFmtId="165" fontId="39" fillId="29" borderId="0" xfId="0" applyNumberFormat="1" applyFont="1" applyFill="1" applyBorder="1" applyAlignment="1">
      <alignment horizontal="center" vertical="center"/>
    </xf>
    <xf numFmtId="0" fontId="54" fillId="0" borderId="0" xfId="54" applyFont="1"/>
    <xf numFmtId="0" fontId="53" fillId="0" borderId="0" xfId="54" applyFont="1" applyAlignment="1">
      <alignment vertical="center" wrapText="1"/>
    </xf>
    <xf numFmtId="0" fontId="50" fillId="29" borderId="0" xfId="54" applyFont="1" applyFill="1" applyBorder="1" applyAlignment="1">
      <alignment horizontal="center" vertical="center"/>
    </xf>
    <xf numFmtId="0" fontId="13" fillId="0" borderId="0" xfId="54" applyFont="1" applyBorder="1" applyAlignment="1">
      <alignment vertical="center"/>
    </xf>
    <xf numFmtId="0" fontId="13" fillId="0" borderId="0" xfId="54" applyFont="1" applyBorder="1" applyAlignment="1">
      <alignment horizontal="left" vertical="center"/>
    </xf>
    <xf numFmtId="0" fontId="65" fillId="0" borderId="0" xfId="54" applyFont="1" applyAlignment="1">
      <alignment horizontal="left" vertical="center"/>
    </xf>
    <xf numFmtId="0" fontId="66" fillId="0" borderId="15" xfId="54" applyFont="1" applyBorder="1" applyAlignment="1">
      <alignment vertical="center"/>
    </xf>
    <xf numFmtId="0" fontId="65" fillId="0" borderId="15" xfId="54" applyFont="1" applyBorder="1" applyAlignment="1">
      <alignment horizontal="left" vertical="center"/>
    </xf>
    <xf numFmtId="0" fontId="65" fillId="0" borderId="15" xfId="54" applyFont="1" applyBorder="1" applyAlignment="1">
      <alignment horizontal="center" vertical="center"/>
    </xf>
    <xf numFmtId="0" fontId="67" fillId="0" borderId="15" xfId="54" applyFont="1" applyBorder="1" applyAlignment="1">
      <alignment horizontal="center" vertical="center"/>
    </xf>
    <xf numFmtId="0" fontId="13" fillId="0" borderId="13" xfId="0" applyFont="1" applyBorder="1" applyAlignment="1">
      <alignment vertical="center"/>
    </xf>
    <xf numFmtId="0" fontId="13" fillId="0" borderId="13" xfId="54" applyFont="1" applyFill="1" applyBorder="1" applyAlignment="1">
      <alignment horizontal="center" vertical="center" wrapText="1"/>
    </xf>
    <xf numFmtId="165" fontId="13" fillId="0" borderId="13" xfId="54" applyNumberFormat="1" applyFont="1" applyFill="1" applyBorder="1" applyAlignment="1">
      <alignment horizontal="center" vertical="center" wrapText="1"/>
    </xf>
    <xf numFmtId="0" fontId="13" fillId="0" borderId="13" xfId="54" applyFont="1" applyBorder="1" applyAlignment="1">
      <alignment vertical="center" wrapText="1"/>
    </xf>
    <xf numFmtId="0" fontId="13" fillId="0" borderId="60" xfId="54" applyFont="1" applyFill="1" applyBorder="1" applyAlignment="1">
      <alignment horizontal="center" vertical="center" wrapText="1"/>
    </xf>
    <xf numFmtId="0" fontId="14" fillId="0" borderId="0" xfId="54" applyFont="1" applyBorder="1"/>
    <xf numFmtId="0" fontId="14" fillId="0" borderId="0" xfId="54" applyFont="1" applyBorder="1" applyAlignment="1">
      <alignment vertical="center" textRotation="90" wrapText="1"/>
    </xf>
    <xf numFmtId="0" fontId="54" fillId="0" borderId="0" xfId="54" applyFont="1" applyBorder="1"/>
    <xf numFmtId="0" fontId="13" fillId="0" borderId="0" xfId="54" applyFont="1" applyBorder="1" applyAlignment="1">
      <alignment vertical="center" wrapText="1"/>
    </xf>
    <xf numFmtId="0" fontId="53" fillId="0" borderId="0" xfId="54" applyFont="1" applyBorder="1" applyAlignment="1">
      <alignment vertical="center" wrapText="1"/>
    </xf>
    <xf numFmtId="0" fontId="64" fillId="0" borderId="15" xfId="54" applyFont="1" applyBorder="1" applyAlignment="1">
      <alignment vertical="center"/>
    </xf>
    <xf numFmtId="0" fontId="13" fillId="0" borderId="20" xfId="54" applyFont="1" applyBorder="1" applyAlignment="1">
      <alignment horizontal="center" vertical="center" wrapText="1"/>
    </xf>
    <xf numFmtId="0" fontId="13" fillId="0" borderId="20" xfId="54" applyFont="1" applyFill="1" applyBorder="1" applyAlignment="1">
      <alignment horizontal="center" vertical="center" wrapText="1"/>
    </xf>
    <xf numFmtId="165" fontId="13" fillId="0" borderId="20" xfId="54" applyNumberFormat="1" applyFont="1" applyFill="1" applyBorder="1" applyAlignment="1">
      <alignment horizontal="center" vertical="center" wrapText="1"/>
    </xf>
    <xf numFmtId="0" fontId="13" fillId="0" borderId="25" xfId="0" applyFont="1" applyBorder="1" applyAlignment="1">
      <alignment vertical="center"/>
    </xf>
    <xf numFmtId="0" fontId="13" fillId="0" borderId="25" xfId="54" applyFont="1" applyFill="1" applyBorder="1" applyAlignment="1">
      <alignment horizontal="center" vertical="center" wrapText="1"/>
    </xf>
    <xf numFmtId="0" fontId="13" fillId="0" borderId="13" xfId="0" applyFont="1" applyBorder="1" applyAlignment="1">
      <alignment vertical="center" wrapText="1"/>
    </xf>
    <xf numFmtId="0" fontId="13" fillId="0" borderId="22" xfId="54" applyFont="1" applyBorder="1" applyAlignment="1">
      <alignment horizontal="center" vertical="center" wrapText="1"/>
    </xf>
    <xf numFmtId="0" fontId="13" fillId="0" borderId="24" xfId="54" applyFont="1" applyBorder="1" applyAlignment="1">
      <alignment horizontal="center" vertical="center" wrapText="1"/>
    </xf>
    <xf numFmtId="0" fontId="65" fillId="0" borderId="0" xfId="54" applyFont="1" applyBorder="1" applyAlignment="1">
      <alignment horizontal="left" vertical="center"/>
    </xf>
    <xf numFmtId="0" fontId="65" fillId="0" borderId="0" xfId="54" applyFont="1" applyBorder="1" applyAlignment="1">
      <alignment horizontal="center" vertical="center"/>
    </xf>
    <xf numFmtId="0" fontId="67" fillId="0" borderId="0" xfId="54" applyFont="1" applyBorder="1" applyAlignment="1">
      <alignment horizontal="center" vertical="center"/>
    </xf>
    <xf numFmtId="0" fontId="13" fillId="0" borderId="75" xfId="54" applyFont="1" applyBorder="1" applyAlignment="1">
      <alignment horizontal="center" vertical="center" wrapText="1"/>
    </xf>
    <xf numFmtId="166" fontId="13" fillId="0" borderId="13" xfId="54" applyNumberFormat="1" applyFont="1" applyFill="1" applyBorder="1" applyAlignment="1">
      <alignment horizontal="center" vertical="center" wrapText="1"/>
    </xf>
    <xf numFmtId="0" fontId="13" fillId="0" borderId="13" xfId="54" applyNumberFormat="1" applyFont="1" applyFill="1" applyBorder="1" applyAlignment="1">
      <alignment horizontal="center" vertical="center" wrapText="1"/>
    </xf>
    <xf numFmtId="0" fontId="13" fillId="0" borderId="20" xfId="0" applyFont="1" applyBorder="1" applyAlignment="1">
      <alignment horizontal="left" vertical="center" wrapText="1"/>
    </xf>
    <xf numFmtId="0" fontId="3" fillId="0" borderId="13" xfId="0" applyFont="1" applyBorder="1" applyAlignment="1">
      <alignment vertical="center"/>
    </xf>
    <xf numFmtId="0" fontId="87" fillId="0" borderId="15" xfId="54" applyFont="1" applyBorder="1" applyAlignment="1">
      <alignment vertical="center"/>
    </xf>
    <xf numFmtId="0" fontId="78" fillId="0" borderId="13" xfId="0" applyFont="1" applyBorder="1" applyAlignment="1">
      <alignment vertical="center" wrapText="1"/>
    </xf>
    <xf numFmtId="0" fontId="78" fillId="0" borderId="20" xfId="0" applyFont="1" applyBorder="1" applyAlignment="1">
      <alignment vertical="center"/>
    </xf>
    <xf numFmtId="0" fontId="13" fillId="0" borderId="14" xfId="54" applyFont="1" applyBorder="1" applyAlignment="1">
      <alignment horizontal="center" vertical="center" wrapText="1"/>
    </xf>
    <xf numFmtId="0" fontId="13" fillId="0" borderId="78" xfId="54" applyFont="1" applyBorder="1" applyAlignment="1">
      <alignment horizontal="center" vertical="center" wrapText="1"/>
    </xf>
    <xf numFmtId="0" fontId="13" fillId="0" borderId="19" xfId="54" applyFont="1" applyBorder="1" applyAlignment="1">
      <alignment horizontal="center" vertical="center" wrapText="1"/>
    </xf>
    <xf numFmtId="0" fontId="13" fillId="0" borderId="13" xfId="54" applyFont="1" applyBorder="1" applyAlignment="1">
      <alignment horizontal="center" vertical="center" wrapText="1"/>
    </xf>
    <xf numFmtId="0" fontId="13" fillId="0" borderId="25" xfId="54" applyFont="1" applyBorder="1" applyAlignment="1">
      <alignment horizontal="center" vertical="center" wrapText="1"/>
    </xf>
    <xf numFmtId="0" fontId="13" fillId="0" borderId="60" xfId="54" applyFont="1" applyBorder="1" applyAlignment="1">
      <alignment horizontal="center" vertical="center" wrapText="1"/>
    </xf>
    <xf numFmtId="0" fontId="13" fillId="0" borderId="38" xfId="0" applyFont="1" applyBorder="1" applyAlignment="1">
      <alignment vertical="center"/>
    </xf>
    <xf numFmtId="0" fontId="13" fillId="0" borderId="25" xfId="0" applyFont="1" applyBorder="1" applyAlignment="1">
      <alignment vertical="center" wrapText="1"/>
    </xf>
    <xf numFmtId="0" fontId="13" fillId="0" borderId="60" xfId="0" applyFont="1" applyBorder="1" applyAlignment="1">
      <alignment horizontal="center" vertical="center"/>
    </xf>
    <xf numFmtId="0" fontId="13" fillId="0" borderId="13" xfId="0" applyFont="1" applyBorder="1" applyAlignment="1">
      <alignment horizontal="center" vertical="center"/>
    </xf>
    <xf numFmtId="0" fontId="13" fillId="0" borderId="20" xfId="0" applyFont="1" applyBorder="1" applyAlignment="1">
      <alignment horizontal="center" vertical="center"/>
    </xf>
    <xf numFmtId="0" fontId="13" fillId="0" borderId="13"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13" xfId="54" applyFont="1" applyBorder="1" applyAlignment="1">
      <alignment horizontal="center" vertical="center"/>
    </xf>
    <xf numFmtId="167" fontId="13" fillId="0" borderId="13" xfId="54" applyNumberFormat="1" applyFont="1" applyFill="1" applyBorder="1" applyAlignment="1">
      <alignment horizontal="center" vertical="center" wrapText="1"/>
    </xf>
    <xf numFmtId="166" fontId="13" fillId="0" borderId="75" xfId="54" applyNumberFormat="1" applyFont="1" applyFill="1" applyBorder="1" applyAlignment="1">
      <alignment horizontal="center" vertical="center" wrapText="1"/>
    </xf>
    <xf numFmtId="9" fontId="13" fillId="0" borderId="13" xfId="54" applyNumberFormat="1" applyFont="1" applyBorder="1" applyAlignment="1">
      <alignment horizontal="center" vertical="center" wrapText="1"/>
    </xf>
    <xf numFmtId="17" fontId="34" fillId="30" borderId="75" xfId="54" applyNumberFormat="1" applyFont="1" applyFill="1" applyBorder="1" applyAlignment="1">
      <alignment horizontal="center" vertical="center" wrapText="1"/>
    </xf>
    <xf numFmtId="0" fontId="13" fillId="0" borderId="37" xfId="54" applyFont="1" applyBorder="1" applyAlignment="1">
      <alignment vertical="center"/>
    </xf>
    <xf numFmtId="0" fontId="13" fillId="0" borderId="35" xfId="54" applyFont="1" applyBorder="1" applyAlignment="1">
      <alignment vertical="center"/>
    </xf>
    <xf numFmtId="0" fontId="13" fillId="0" borderId="27" xfId="54" applyFont="1" applyBorder="1" applyAlignment="1">
      <alignment vertical="center"/>
    </xf>
    <xf numFmtId="0" fontId="13" fillId="0" borderId="14" xfId="0" applyFont="1" applyBorder="1" applyAlignment="1">
      <alignment vertical="center"/>
    </xf>
    <xf numFmtId="0" fontId="13" fillId="0" borderId="38" xfId="54" applyFont="1" applyBorder="1" applyAlignment="1">
      <alignment vertical="center"/>
    </xf>
    <xf numFmtId="0" fontId="13" fillId="0" borderId="3" xfId="54" applyFont="1" applyBorder="1" applyAlignment="1">
      <alignment vertical="center"/>
    </xf>
    <xf numFmtId="0" fontId="13" fillId="29" borderId="13" xfId="54" applyFont="1" applyFill="1" applyBorder="1" applyAlignment="1">
      <alignment horizontal="center" vertical="center" wrapText="1"/>
    </xf>
    <xf numFmtId="0" fontId="75" fillId="29" borderId="13" xfId="54" applyFont="1" applyFill="1" applyBorder="1" applyAlignment="1">
      <alignment horizontal="center" vertical="center"/>
    </xf>
    <xf numFmtId="0" fontId="13" fillId="29" borderId="13" xfId="0" applyFont="1" applyFill="1" applyBorder="1" applyAlignment="1">
      <alignment horizontal="center" vertical="center" wrapText="1"/>
    </xf>
    <xf numFmtId="0" fontId="82" fillId="29" borderId="60" xfId="54" applyFont="1" applyFill="1" applyBorder="1" applyAlignment="1">
      <alignment horizontal="center" vertical="center" wrapText="1"/>
    </xf>
    <xf numFmtId="0" fontId="75" fillId="29" borderId="60" xfId="54" applyFont="1" applyFill="1" applyBorder="1" applyAlignment="1">
      <alignment horizontal="center" vertical="center"/>
    </xf>
    <xf numFmtId="0" fontId="75" fillId="29" borderId="20" xfId="54" applyFont="1" applyFill="1" applyBorder="1" applyAlignment="1">
      <alignment horizontal="center" vertical="center"/>
    </xf>
    <xf numFmtId="0" fontId="13" fillId="0" borderId="13" xfId="0" applyFont="1" applyBorder="1" applyAlignment="1">
      <alignment horizontal="left" vertical="center" wrapText="1"/>
    </xf>
    <xf numFmtId="9" fontId="13" fillId="0" borderId="13" xfId="54" applyNumberFormat="1" applyFont="1" applyFill="1" applyBorder="1" applyAlignment="1">
      <alignment horizontal="center" vertical="center" wrapText="1"/>
    </xf>
    <xf numFmtId="165" fontId="13" fillId="29" borderId="13" xfId="54" applyNumberFormat="1" applyFont="1" applyFill="1" applyBorder="1" applyAlignment="1">
      <alignment horizontal="center" vertical="center" wrapText="1"/>
    </xf>
    <xf numFmtId="10" fontId="13" fillId="29" borderId="25" xfId="54" applyNumberFormat="1" applyFont="1" applyFill="1" applyBorder="1" applyAlignment="1">
      <alignment horizontal="center" vertical="center" wrapText="1"/>
    </xf>
    <xf numFmtId="0" fontId="89" fillId="0" borderId="15" xfId="54" applyFont="1" applyBorder="1" applyAlignment="1">
      <alignment vertical="center"/>
    </xf>
    <xf numFmtId="166" fontId="13" fillId="0" borderId="20" xfId="54" applyNumberFormat="1" applyFont="1" applyFill="1" applyBorder="1" applyAlignment="1">
      <alignment horizontal="center" vertical="center" wrapText="1"/>
    </xf>
    <xf numFmtId="1" fontId="13" fillId="29" borderId="13" xfId="54" applyNumberFormat="1" applyFont="1" applyFill="1" applyBorder="1" applyAlignment="1">
      <alignment horizontal="center" vertical="center" wrapText="1"/>
    </xf>
    <xf numFmtId="9" fontId="13" fillId="29" borderId="13" xfId="54" applyNumberFormat="1" applyFont="1" applyFill="1" applyBorder="1" applyAlignment="1">
      <alignment horizontal="center" vertical="center" wrapText="1"/>
    </xf>
    <xf numFmtId="165" fontId="13" fillId="29" borderId="13" xfId="0" applyNumberFormat="1" applyFont="1" applyFill="1" applyBorder="1" applyAlignment="1">
      <alignment horizontal="center" vertical="center"/>
    </xf>
    <xf numFmtId="0" fontId="13" fillId="0" borderId="75" xfId="54" applyFont="1" applyFill="1" applyBorder="1" applyAlignment="1">
      <alignment horizontal="center" vertical="center" wrapText="1"/>
    </xf>
    <xf numFmtId="0" fontId="13" fillId="0" borderId="25" xfId="54" applyFont="1" applyBorder="1" applyAlignment="1">
      <alignment horizontal="center" vertical="center"/>
    </xf>
    <xf numFmtId="165" fontId="13" fillId="29" borderId="20" xfId="54" applyNumberFormat="1" applyFont="1" applyFill="1" applyBorder="1" applyAlignment="1">
      <alignment horizontal="center" vertical="center" wrapText="1"/>
    </xf>
    <xf numFmtId="166" fontId="13" fillId="30" borderId="13" xfId="72" applyNumberFormat="1" applyFont="1" applyFill="1" applyBorder="1" applyAlignment="1">
      <alignment horizontal="center" vertical="center" wrapText="1"/>
    </xf>
    <xf numFmtId="165" fontId="13" fillId="30" borderId="60" xfId="54" applyNumberFormat="1" applyFont="1" applyFill="1" applyBorder="1" applyAlignment="1">
      <alignment horizontal="center" vertical="center" wrapText="1"/>
    </xf>
    <xf numFmtId="165" fontId="13" fillId="30" borderId="25" xfId="54" applyNumberFormat="1" applyFont="1" applyFill="1" applyBorder="1" applyAlignment="1">
      <alignment horizontal="center" vertical="center" wrapText="1"/>
    </xf>
    <xf numFmtId="0" fontId="13" fillId="0" borderId="75" xfId="0" applyFont="1" applyBorder="1" applyAlignment="1">
      <alignment horizontal="center" vertical="center" wrapText="1"/>
    </xf>
    <xf numFmtId="0" fontId="78" fillId="40" borderId="13" xfId="0" applyFont="1" applyFill="1" applyBorder="1" applyAlignment="1">
      <alignment vertical="center" wrapText="1"/>
    </xf>
    <xf numFmtId="0" fontId="13" fillId="0" borderId="60" xfId="0" applyFont="1" applyBorder="1" applyAlignment="1">
      <alignment vertical="center" wrapText="1"/>
    </xf>
    <xf numFmtId="0" fontId="13" fillId="0" borderId="60" xfId="0" applyFont="1" applyBorder="1" applyAlignment="1">
      <alignment vertical="center"/>
    </xf>
    <xf numFmtId="165" fontId="13" fillId="30" borderId="20" xfId="54" applyNumberFormat="1" applyFont="1" applyFill="1" applyBorder="1" applyAlignment="1">
      <alignment horizontal="center" vertical="center" wrapText="1"/>
    </xf>
    <xf numFmtId="9" fontId="13" fillId="29" borderId="25" xfId="54" applyNumberFormat="1" applyFont="1" applyFill="1" applyBorder="1" applyAlignment="1">
      <alignment horizontal="center" vertical="center" wrapText="1"/>
    </xf>
    <xf numFmtId="9" fontId="13" fillId="0" borderId="13" xfId="54" quotePrefix="1" applyNumberFormat="1" applyFont="1" applyFill="1" applyBorder="1" applyAlignment="1">
      <alignment horizontal="center" vertical="center" wrapText="1"/>
    </xf>
    <xf numFmtId="1" fontId="13" fillId="0" borderId="13" xfId="54" applyNumberFormat="1" applyFont="1" applyFill="1" applyBorder="1" applyAlignment="1">
      <alignment horizontal="center" vertical="center" wrapText="1"/>
    </xf>
    <xf numFmtId="166" fontId="13" fillId="30" borderId="75" xfId="72" applyNumberFormat="1" applyFont="1" applyFill="1" applyBorder="1" applyAlignment="1">
      <alignment horizontal="center" vertical="center" wrapText="1"/>
    </xf>
    <xf numFmtId="0" fontId="13" fillId="0" borderId="61" xfId="54" applyFont="1" applyBorder="1" applyAlignment="1">
      <alignment vertical="center"/>
    </xf>
    <xf numFmtId="0" fontId="73" fillId="0" borderId="61" xfId="54" applyFont="1" applyBorder="1" applyAlignment="1">
      <alignment vertical="center"/>
    </xf>
    <xf numFmtId="0" fontId="3" fillId="0" borderId="13" xfId="0" applyFont="1" applyBorder="1" applyAlignment="1">
      <alignment vertical="center" wrapText="1"/>
    </xf>
    <xf numFmtId="0" fontId="13" fillId="0" borderId="84" xfId="54" applyFont="1" applyBorder="1" applyAlignment="1">
      <alignment horizontal="center" vertical="center" wrapText="1"/>
    </xf>
    <xf numFmtId="0" fontId="13" fillId="0" borderId="50" xfId="54" applyFont="1" applyBorder="1" applyAlignment="1">
      <alignment horizontal="center" vertical="center" wrapText="1"/>
    </xf>
    <xf numFmtId="0" fontId="13" fillId="0" borderId="22" xfId="54" applyFont="1" applyBorder="1" applyAlignment="1">
      <alignment horizontal="center" vertical="center"/>
    </xf>
    <xf numFmtId="0" fontId="13" fillId="0" borderId="24" xfId="54" applyFont="1" applyBorder="1" applyAlignment="1">
      <alignment horizontal="center" vertical="center"/>
    </xf>
    <xf numFmtId="165" fontId="13" fillId="29" borderId="13" xfId="0" applyNumberFormat="1" applyFont="1" applyFill="1" applyBorder="1" applyAlignment="1">
      <alignment horizontal="center" vertical="center" wrapText="1"/>
    </xf>
    <xf numFmtId="0" fontId="90" fillId="0" borderId="0" xfId="55" applyFont="1"/>
    <xf numFmtId="0" fontId="91" fillId="0" borderId="0" xfId="55" applyFont="1"/>
    <xf numFmtId="0" fontId="92" fillId="0" borderId="0" xfId="55" applyFont="1"/>
    <xf numFmtId="0" fontId="94" fillId="0" borderId="0" xfId="55" applyFont="1"/>
    <xf numFmtId="0" fontId="95" fillId="0" borderId="0" xfId="55" applyFont="1"/>
    <xf numFmtId="0" fontId="13" fillId="0" borderId="76" xfId="54" applyFont="1" applyBorder="1" applyAlignment="1">
      <alignment horizontal="center" vertical="center" wrapText="1"/>
    </xf>
    <xf numFmtId="0" fontId="13" fillId="0" borderId="82" xfId="54" applyFont="1" applyBorder="1" applyAlignment="1">
      <alignment horizontal="center" vertical="center" wrapText="1"/>
    </xf>
    <xf numFmtId="166" fontId="13" fillId="30" borderId="20" xfId="72" applyNumberFormat="1" applyFont="1" applyFill="1" applyBorder="1" applyAlignment="1">
      <alignment horizontal="center" vertical="center" wrapText="1"/>
    </xf>
    <xf numFmtId="9" fontId="13" fillId="0" borderId="25" xfId="54" applyNumberFormat="1" applyFont="1" applyBorder="1" applyAlignment="1">
      <alignment horizontal="center" vertical="center" wrapText="1"/>
    </xf>
    <xf numFmtId="166" fontId="13" fillId="0" borderId="13" xfId="0" applyNumberFormat="1" applyFont="1" applyBorder="1" applyAlignment="1">
      <alignment horizontal="center" vertical="center" wrapText="1"/>
    </xf>
    <xf numFmtId="0" fontId="78" fillId="0" borderId="13" xfId="0" applyFont="1" applyBorder="1" applyAlignment="1">
      <alignment vertical="center"/>
    </xf>
    <xf numFmtId="0" fontId="13" fillId="29" borderId="25" xfId="54" applyFont="1" applyFill="1" applyBorder="1" applyAlignment="1">
      <alignment horizontal="center" vertical="center" wrapText="1"/>
    </xf>
    <xf numFmtId="166" fontId="13" fillId="29" borderId="13" xfId="0" applyNumberFormat="1" applyFont="1" applyFill="1" applyBorder="1" applyAlignment="1">
      <alignment horizontal="center" vertical="center"/>
    </xf>
    <xf numFmtId="3" fontId="13" fillId="29" borderId="13" xfId="157" applyNumberFormat="1" applyFont="1" applyFill="1" applyBorder="1" applyAlignment="1">
      <alignment horizontal="center" vertical="center" wrapText="1"/>
    </xf>
    <xf numFmtId="9" fontId="13" fillId="29" borderId="13" xfId="0" applyNumberFormat="1" applyFont="1" applyFill="1" applyBorder="1" applyAlignment="1">
      <alignment horizontal="center" vertical="center" wrapText="1"/>
    </xf>
    <xf numFmtId="3" fontId="13" fillId="0" borderId="13" xfId="54" applyNumberFormat="1" applyFont="1" applyFill="1" applyBorder="1" applyAlignment="1">
      <alignment horizontal="center" vertical="center" wrapText="1"/>
    </xf>
    <xf numFmtId="166" fontId="13" fillId="29" borderId="20" xfId="54" applyNumberFormat="1" applyFont="1" applyFill="1" applyBorder="1" applyAlignment="1">
      <alignment horizontal="center" vertical="center" wrapText="1"/>
    </xf>
    <xf numFmtId="0" fontId="13" fillId="29" borderId="20" xfId="54" applyFont="1" applyFill="1" applyBorder="1" applyAlignment="1">
      <alignment horizontal="center" vertical="center" wrapText="1"/>
    </xf>
    <xf numFmtId="1" fontId="13" fillId="29" borderId="75" xfId="54" applyNumberFormat="1" applyFont="1" applyFill="1" applyBorder="1" applyAlignment="1">
      <alignment horizontal="center" vertical="center" wrapText="1"/>
    </xf>
    <xf numFmtId="166" fontId="13" fillId="29" borderId="25" xfId="54" applyNumberFormat="1" applyFont="1" applyFill="1" applyBorder="1" applyAlignment="1">
      <alignment horizontal="center" vertical="center" wrapText="1"/>
    </xf>
    <xf numFmtId="9" fontId="13" fillId="29" borderId="75" xfId="54" applyNumberFormat="1" applyFont="1" applyFill="1" applyBorder="1" applyAlignment="1">
      <alignment horizontal="center" vertical="center" wrapText="1"/>
    </xf>
    <xf numFmtId="166" fontId="13" fillId="29" borderId="13" xfId="157" applyNumberFormat="1" applyFont="1" applyFill="1" applyBorder="1" applyAlignment="1">
      <alignment horizontal="center" vertical="center" wrapText="1"/>
    </xf>
    <xf numFmtId="3" fontId="13" fillId="29" borderId="13" xfId="54" applyNumberFormat="1" applyFont="1" applyFill="1" applyBorder="1" applyAlignment="1">
      <alignment horizontal="center" vertical="center" wrapText="1"/>
    </xf>
    <xf numFmtId="0" fontId="13" fillId="29" borderId="75" xfId="54" applyFont="1" applyFill="1" applyBorder="1" applyAlignment="1">
      <alignment horizontal="center" vertical="center" wrapText="1"/>
    </xf>
    <xf numFmtId="165" fontId="13" fillId="30" borderId="75" xfId="54" applyNumberFormat="1" applyFont="1" applyFill="1" applyBorder="1" applyAlignment="1">
      <alignment horizontal="center" vertical="center" wrapText="1"/>
    </xf>
    <xf numFmtId="166" fontId="13" fillId="30" borderId="13" xfId="157" applyNumberFormat="1" applyFont="1" applyFill="1" applyBorder="1" applyAlignment="1">
      <alignment horizontal="center" vertical="center" wrapText="1"/>
    </xf>
    <xf numFmtId="17" fontId="34" fillId="30" borderId="25" xfId="54" applyNumberFormat="1" applyFont="1" applyFill="1" applyBorder="1" applyAlignment="1">
      <alignment horizontal="center" vertical="center" wrapText="1"/>
    </xf>
    <xf numFmtId="166" fontId="13" fillId="0" borderId="60" xfId="54" applyNumberFormat="1" applyFont="1" applyFill="1" applyBorder="1" applyAlignment="1">
      <alignment horizontal="center" vertical="center" wrapText="1"/>
    </xf>
    <xf numFmtId="0" fontId="86" fillId="0" borderId="30" xfId="54" applyFont="1" applyBorder="1" applyAlignment="1">
      <alignment vertical="center" wrapText="1"/>
    </xf>
    <xf numFmtId="166" fontId="13" fillId="0" borderId="13" xfId="157" applyNumberFormat="1" applyFont="1" applyFill="1" applyBorder="1" applyAlignment="1">
      <alignment horizontal="center" vertical="center" wrapText="1"/>
    </xf>
    <xf numFmtId="166" fontId="13" fillId="0" borderId="13" xfId="157" applyNumberFormat="1" applyFont="1" applyBorder="1" applyAlignment="1">
      <alignment horizontal="center" vertical="center"/>
    </xf>
    <xf numFmtId="0" fontId="13" fillId="29" borderId="13" xfId="157" applyNumberFormat="1" applyFont="1" applyFill="1" applyBorder="1" applyAlignment="1">
      <alignment horizontal="center" vertical="center" wrapText="1"/>
    </xf>
    <xf numFmtId="166" fontId="13" fillId="30" borderId="25" xfId="157" applyNumberFormat="1" applyFont="1" applyFill="1" applyBorder="1" applyAlignment="1">
      <alignment horizontal="center" vertical="center" wrapText="1"/>
    </xf>
    <xf numFmtId="0" fontId="13" fillId="0" borderId="51" xfId="54" applyFont="1" applyBorder="1" applyAlignment="1">
      <alignment vertical="center"/>
    </xf>
    <xf numFmtId="0" fontId="13" fillId="0" borderId="51" xfId="54" applyFont="1" applyBorder="1" applyAlignment="1">
      <alignment horizontal="center" vertical="center" wrapText="1"/>
    </xf>
    <xf numFmtId="0" fontId="13" fillId="0" borderId="51" xfId="54" applyFont="1" applyBorder="1" applyAlignment="1">
      <alignment horizontal="center" vertical="center"/>
    </xf>
    <xf numFmtId="9" fontId="13" fillId="0" borderId="51" xfId="54" applyNumberFormat="1" applyFont="1" applyBorder="1" applyAlignment="1">
      <alignment horizontal="center" vertical="center"/>
    </xf>
    <xf numFmtId="166" fontId="39" fillId="29" borderId="51" xfId="157" applyNumberFormat="1" applyFont="1" applyFill="1" applyBorder="1" applyAlignment="1">
      <alignment horizontal="center" vertical="center"/>
    </xf>
    <xf numFmtId="0" fontId="13" fillId="0" borderId="13" xfId="54" applyFont="1" applyBorder="1" applyAlignment="1">
      <alignment vertical="center"/>
    </xf>
    <xf numFmtId="9" fontId="13" fillId="0" borderId="13" xfId="54" applyNumberFormat="1" applyFont="1" applyBorder="1" applyAlignment="1">
      <alignment horizontal="center" vertical="center"/>
    </xf>
    <xf numFmtId="0" fontId="13" fillId="29" borderId="22" xfId="54" applyFont="1" applyFill="1" applyBorder="1" applyAlignment="1">
      <alignment horizontal="center" vertical="center" wrapText="1"/>
    </xf>
    <xf numFmtId="0" fontId="13" fillId="29" borderId="13" xfId="0" applyFont="1" applyFill="1" applyBorder="1" applyAlignment="1">
      <alignment vertical="center" wrapText="1"/>
    </xf>
    <xf numFmtId="0" fontId="13" fillId="29" borderId="24" xfId="54"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13" fillId="29" borderId="60" xfId="0" applyFont="1" applyFill="1" applyBorder="1" applyAlignment="1">
      <alignment horizontal="center" vertical="center"/>
    </xf>
    <xf numFmtId="9" fontId="13" fillId="29" borderId="13" xfId="0" applyNumberFormat="1" applyFont="1" applyFill="1" applyBorder="1" applyAlignment="1">
      <alignment horizontal="center" vertical="center"/>
    </xf>
    <xf numFmtId="0" fontId="13" fillId="29" borderId="13" xfId="0" applyFont="1" applyFill="1" applyBorder="1" applyAlignment="1">
      <alignment vertical="center"/>
    </xf>
    <xf numFmtId="9" fontId="13" fillId="29" borderId="13" xfId="157" applyNumberFormat="1" applyFont="1" applyFill="1" applyBorder="1" applyAlignment="1">
      <alignment horizontal="center" vertical="center" wrapText="1"/>
    </xf>
    <xf numFmtId="0" fontId="13" fillId="29" borderId="25" xfId="0" applyFont="1" applyFill="1" applyBorder="1" applyAlignment="1">
      <alignment vertical="center"/>
    </xf>
    <xf numFmtId="0" fontId="13" fillId="29" borderId="51" xfId="0" applyFont="1" applyFill="1" applyBorder="1" applyAlignment="1">
      <alignment horizontal="center" vertical="center" wrapText="1"/>
    </xf>
    <xf numFmtId="9" fontId="13" fillId="29" borderId="15" xfId="0" applyNumberFormat="1" applyFont="1" applyFill="1" applyBorder="1" applyAlignment="1">
      <alignment horizontal="center" vertical="center" wrapText="1"/>
    </xf>
    <xf numFmtId="1" fontId="13" fillId="0" borderId="25" xfId="157" applyNumberFormat="1" applyFont="1" applyBorder="1" applyAlignment="1">
      <alignment horizontal="center" vertical="center" wrapText="1"/>
    </xf>
    <xf numFmtId="1" fontId="13" fillId="29" borderId="25" xfId="54" applyNumberFormat="1" applyFont="1" applyFill="1" applyBorder="1" applyAlignment="1">
      <alignment horizontal="center" vertical="center" wrapText="1"/>
    </xf>
    <xf numFmtId="0" fontId="34" fillId="0" borderId="20" xfId="0" applyFont="1" applyBorder="1" applyAlignment="1">
      <alignment vertical="center" wrapText="1"/>
    </xf>
    <xf numFmtId="0" fontId="96" fillId="0" borderId="13" xfId="0" applyFont="1" applyBorder="1" applyAlignment="1">
      <alignment vertical="center"/>
    </xf>
    <xf numFmtId="0" fontId="13" fillId="29" borderId="86" xfId="54" applyFont="1" applyFill="1" applyBorder="1" applyAlignment="1">
      <alignment horizontal="center" vertical="center" wrapText="1"/>
    </xf>
    <xf numFmtId="9" fontId="13" fillId="29" borderId="60" xfId="54" applyNumberFormat="1" applyFont="1" applyFill="1" applyBorder="1" applyAlignment="1">
      <alignment horizontal="center" vertical="center" wrapText="1"/>
    </xf>
    <xf numFmtId="0" fontId="34" fillId="0" borderId="13" xfId="0" applyFont="1" applyBorder="1" applyAlignment="1">
      <alignment vertical="center" wrapText="1"/>
    </xf>
    <xf numFmtId="9" fontId="13" fillId="0" borderId="13" xfId="157" applyNumberFormat="1" applyFont="1" applyFill="1" applyBorder="1" applyAlignment="1">
      <alignment horizontal="center" vertical="center" wrapText="1"/>
    </xf>
    <xf numFmtId="0" fontId="34" fillId="0" borderId="13" xfId="54" applyFont="1" applyBorder="1" applyAlignment="1">
      <alignment vertical="center" wrapText="1"/>
    </xf>
    <xf numFmtId="0" fontId="34" fillId="0" borderId="20" xfId="54" applyFont="1" applyFill="1" applyBorder="1" applyAlignment="1">
      <alignment vertical="center" wrapText="1"/>
    </xf>
    <xf numFmtId="1" fontId="13" fillId="0" borderId="20" xfId="54" applyNumberFormat="1" applyFont="1" applyFill="1" applyBorder="1" applyAlignment="1">
      <alignment horizontal="center" vertical="center" wrapText="1"/>
    </xf>
    <xf numFmtId="0" fontId="13" fillId="29" borderId="68" xfId="54" applyFont="1" applyFill="1" applyBorder="1" applyAlignment="1">
      <alignment horizontal="center" vertical="center" wrapText="1"/>
    </xf>
    <xf numFmtId="0" fontId="13" fillId="0" borderId="74" xfId="0" applyFont="1" applyBorder="1" applyAlignment="1">
      <alignment horizontal="center" vertical="center" wrapText="1"/>
    </xf>
    <xf numFmtId="0" fontId="13" fillId="0" borderId="75" xfId="54" applyFont="1" applyBorder="1" applyAlignment="1">
      <alignment horizontal="center" vertical="center"/>
    </xf>
    <xf numFmtId="0" fontId="75" fillId="30" borderId="75" xfId="54" applyFont="1" applyFill="1" applyBorder="1" applyAlignment="1">
      <alignment horizontal="center" vertical="center"/>
    </xf>
    <xf numFmtId="0" fontId="34" fillId="0" borderId="20" xfId="0" applyFont="1" applyBorder="1" applyAlignment="1">
      <alignment vertical="center"/>
    </xf>
    <xf numFmtId="0" fontId="78" fillId="0" borderId="20" xfId="0" applyFont="1" applyBorder="1" applyAlignment="1">
      <alignment horizontal="center" vertical="center" wrapText="1"/>
    </xf>
    <xf numFmtId="0" fontId="34" fillId="0" borderId="60" xfId="0" applyFont="1" applyBorder="1" applyAlignment="1">
      <alignment horizontal="left" vertical="center" wrapText="1"/>
    </xf>
    <xf numFmtId="0" fontId="34" fillId="29" borderId="13" xfId="0" applyFont="1" applyFill="1" applyBorder="1" applyAlignment="1">
      <alignment vertical="center" wrapText="1"/>
    </xf>
    <xf numFmtId="0" fontId="71" fillId="0" borderId="13" xfId="0" applyFont="1" applyBorder="1" applyAlignment="1">
      <alignment vertical="center"/>
    </xf>
    <xf numFmtId="9" fontId="13" fillId="29" borderId="25" xfId="0" applyNumberFormat="1" applyFont="1" applyFill="1" applyBorder="1" applyAlignment="1">
      <alignment horizontal="center" vertical="center"/>
    </xf>
    <xf numFmtId="0" fontId="13" fillId="0" borderId="82" xfId="54" applyFont="1" applyBorder="1" applyAlignment="1">
      <alignment horizontal="center" vertical="center"/>
    </xf>
    <xf numFmtId="0" fontId="13" fillId="0" borderId="60" xfId="54" applyFont="1" applyBorder="1" applyAlignment="1">
      <alignment horizontal="center" vertical="center"/>
    </xf>
    <xf numFmtId="9" fontId="13" fillId="29" borderId="60" xfId="0" applyNumberFormat="1" applyFont="1" applyFill="1" applyBorder="1" applyAlignment="1">
      <alignment horizontal="center" vertical="center"/>
    </xf>
    <xf numFmtId="166" fontId="13" fillId="29" borderId="75" xfId="54" applyNumberFormat="1" applyFont="1" applyFill="1" applyBorder="1" applyAlignment="1">
      <alignment horizontal="center" vertical="center" wrapText="1"/>
    </xf>
    <xf numFmtId="0" fontId="13" fillId="0" borderId="20" xfId="54" applyNumberFormat="1" applyFont="1" applyFill="1" applyBorder="1" applyAlignment="1">
      <alignment horizontal="center" vertical="center" wrapText="1"/>
    </xf>
    <xf numFmtId="0" fontId="85" fillId="0" borderId="0" xfId="54" applyFont="1" applyBorder="1" applyAlignment="1">
      <alignment horizontal="center" vertical="center"/>
    </xf>
    <xf numFmtId="0" fontId="13" fillId="0" borderId="39" xfId="54" applyFont="1" applyBorder="1" applyAlignment="1">
      <alignment vertical="center"/>
    </xf>
    <xf numFmtId="0" fontId="13" fillId="0" borderId="36" xfId="54" applyFont="1" applyBorder="1" applyAlignment="1">
      <alignment vertical="center"/>
    </xf>
    <xf numFmtId="167" fontId="13" fillId="29" borderId="13" xfId="157" applyNumberFormat="1" applyFont="1" applyFill="1" applyBorder="1" applyAlignment="1">
      <alignment horizontal="center" vertical="center" wrapText="1"/>
    </xf>
    <xf numFmtId="0" fontId="101" fillId="29" borderId="13" xfId="54" applyFont="1" applyFill="1" applyBorder="1" applyAlignment="1">
      <alignment horizontal="center" vertical="center"/>
    </xf>
    <xf numFmtId="165" fontId="102" fillId="30" borderId="13" xfId="54" applyNumberFormat="1" applyFont="1" applyFill="1" applyBorder="1" applyAlignment="1">
      <alignment horizontal="center" vertical="center" wrapText="1"/>
    </xf>
    <xf numFmtId="165" fontId="102" fillId="30" borderId="14" xfId="54" applyNumberFormat="1" applyFont="1" applyFill="1" applyBorder="1" applyAlignment="1">
      <alignment horizontal="center" vertical="center" wrapText="1"/>
    </xf>
    <xf numFmtId="0" fontId="82" fillId="0" borderId="25" xfId="54" applyFont="1" applyBorder="1" applyAlignment="1">
      <alignment horizontal="center" vertical="center" wrapText="1"/>
    </xf>
    <xf numFmtId="166" fontId="13" fillId="29" borderId="60" xfId="157" applyNumberFormat="1" applyFont="1" applyFill="1" applyBorder="1" applyAlignment="1">
      <alignment horizontal="center" vertical="center" wrapText="1"/>
    </xf>
    <xf numFmtId="165" fontId="13" fillId="0" borderId="13" xfId="0" applyNumberFormat="1" applyFont="1" applyFill="1" applyBorder="1" applyAlignment="1">
      <alignment horizontal="center" vertical="center" wrapText="1"/>
    </xf>
    <xf numFmtId="165" fontId="13" fillId="0" borderId="13" xfId="0" applyNumberFormat="1" applyFont="1" applyFill="1" applyBorder="1" applyAlignment="1">
      <alignment horizontal="center" vertical="center"/>
    </xf>
    <xf numFmtId="0" fontId="82" fillId="0" borderId="13" xfId="54" applyFont="1" applyFill="1" applyBorder="1" applyAlignment="1">
      <alignment horizontal="center" vertical="center" wrapText="1"/>
    </xf>
    <xf numFmtId="3" fontId="13" fillId="29" borderId="25" xfId="157" applyNumberFormat="1" applyFont="1" applyFill="1" applyBorder="1" applyAlignment="1">
      <alignment horizontal="center" vertical="center" wrapText="1"/>
    </xf>
    <xf numFmtId="166" fontId="13" fillId="0" borderId="25" xfId="157" applyNumberFormat="1" applyFont="1" applyFill="1" applyBorder="1" applyAlignment="1">
      <alignment horizontal="center" vertical="center" wrapText="1"/>
    </xf>
    <xf numFmtId="0" fontId="79" fillId="0" borderId="19" xfId="54" applyFont="1" applyBorder="1" applyAlignment="1">
      <alignment horizontal="center" vertical="center" wrapText="1"/>
    </xf>
    <xf numFmtId="0" fontId="79" fillId="0" borderId="22" xfId="54" applyFont="1" applyBorder="1" applyAlignment="1">
      <alignment horizontal="center" vertical="center" wrapText="1"/>
    </xf>
    <xf numFmtId="0" fontId="79" fillId="0" borderId="24" xfId="54" applyFont="1" applyBorder="1" applyAlignment="1">
      <alignment horizontal="center" vertical="center" wrapText="1"/>
    </xf>
    <xf numFmtId="0" fontId="48" fillId="0" borderId="15" xfId="55" applyFont="1" applyBorder="1"/>
    <xf numFmtId="0" fontId="48" fillId="0" borderId="80" xfId="55" applyFont="1" applyBorder="1"/>
    <xf numFmtId="0" fontId="13" fillId="0" borderId="53" xfId="0" applyFont="1" applyBorder="1" applyAlignment="1">
      <alignment vertical="center"/>
    </xf>
    <xf numFmtId="0" fontId="13" fillId="0" borderId="72" xfId="0" applyFont="1" applyBorder="1" applyAlignment="1">
      <alignment vertical="center"/>
    </xf>
    <xf numFmtId="0" fontId="13" fillId="0" borderId="51" xfId="0" applyFont="1" applyBorder="1" applyAlignment="1">
      <alignment vertical="center"/>
    </xf>
    <xf numFmtId="0" fontId="48" fillId="0" borderId="11" xfId="55" applyFont="1" applyBorder="1"/>
    <xf numFmtId="0" fontId="48" fillId="0" borderId="87" xfId="55" applyFont="1" applyBorder="1"/>
    <xf numFmtId="0" fontId="13" fillId="0" borderId="71" xfId="0" applyFont="1" applyBorder="1" applyAlignment="1">
      <alignment vertical="center"/>
    </xf>
    <xf numFmtId="0" fontId="13" fillId="0" borderId="84" xfId="0" applyFont="1" applyBorder="1" applyAlignment="1">
      <alignment vertical="center"/>
    </xf>
    <xf numFmtId="0" fontId="48" fillId="0" borderId="35" xfId="55" applyFont="1" applyBorder="1"/>
    <xf numFmtId="0" fontId="48" fillId="0" borderId="42" xfId="55" applyFont="1" applyBorder="1"/>
    <xf numFmtId="0" fontId="48" fillId="0" borderId="83" xfId="55" applyFont="1" applyBorder="1" applyAlignment="1">
      <alignment horizontal="center" vertical="center"/>
    </xf>
    <xf numFmtId="0" fontId="48" fillId="0" borderId="67" xfId="55" applyFont="1" applyBorder="1" applyAlignment="1">
      <alignment horizontal="center" vertical="center"/>
    </xf>
    <xf numFmtId="0" fontId="48" fillId="0" borderId="33" xfId="55" applyFont="1" applyBorder="1" applyAlignment="1">
      <alignment horizontal="center" vertical="center"/>
    </xf>
    <xf numFmtId="0" fontId="48" fillId="0" borderId="34" xfId="55" applyFont="1" applyBorder="1" applyAlignment="1">
      <alignment horizontal="center" vertical="center"/>
    </xf>
    <xf numFmtId="0" fontId="105" fillId="0" borderId="0" xfId="55" applyFont="1"/>
    <xf numFmtId="0" fontId="106" fillId="0" borderId="58" xfId="55" applyFont="1" applyBorder="1"/>
    <xf numFmtId="0" fontId="106" fillId="0" borderId="22" xfId="55" applyFont="1" applyBorder="1"/>
    <xf numFmtId="0" fontId="48" fillId="0" borderId="3" xfId="55" applyFont="1" applyBorder="1"/>
    <xf numFmtId="0" fontId="48" fillId="0" borderId="36" xfId="55" applyFont="1" applyBorder="1"/>
    <xf numFmtId="166" fontId="13" fillId="29" borderId="13" xfId="0" applyNumberFormat="1" applyFont="1" applyFill="1" applyBorder="1" applyAlignment="1">
      <alignment horizontal="center" vertical="center" wrapText="1" shrinkToFit="1"/>
    </xf>
    <xf numFmtId="0" fontId="75" fillId="42" borderId="13" xfId="54" applyFont="1" applyFill="1" applyBorder="1" applyAlignment="1">
      <alignment horizontal="center" vertical="center"/>
    </xf>
    <xf numFmtId="0" fontId="75" fillId="42" borderId="20" xfId="54" applyFont="1" applyFill="1" applyBorder="1" applyAlignment="1">
      <alignment horizontal="center" vertical="center"/>
    </xf>
    <xf numFmtId="165" fontId="13" fillId="0" borderId="75" xfId="54" applyNumberFormat="1" applyFont="1" applyFill="1" applyBorder="1" applyAlignment="1">
      <alignment horizontal="center" vertical="center" wrapText="1"/>
    </xf>
    <xf numFmtId="0" fontId="106" fillId="0" borderId="81" xfId="55" applyFont="1" applyBorder="1"/>
    <xf numFmtId="0" fontId="13" fillId="0" borderId="88" xfId="54" applyFont="1" applyBorder="1" applyAlignment="1">
      <alignment vertical="center"/>
    </xf>
    <xf numFmtId="0" fontId="13" fillId="0" borderId="89" xfId="54" applyFont="1" applyBorder="1" applyAlignment="1">
      <alignment vertical="center"/>
    </xf>
    <xf numFmtId="0" fontId="48" fillId="0" borderId="89" xfId="55" applyFont="1" applyBorder="1"/>
    <xf numFmtId="0" fontId="106" fillId="41" borderId="24" xfId="55" applyFont="1" applyFill="1" applyBorder="1"/>
    <xf numFmtId="0" fontId="48" fillId="0" borderId="44" xfId="55" applyFont="1" applyBorder="1"/>
    <xf numFmtId="166" fontId="48" fillId="0" borderId="83" xfId="55" applyNumberFormat="1" applyFont="1" applyBorder="1" applyAlignment="1">
      <alignment horizontal="center" vertical="center"/>
    </xf>
    <xf numFmtId="166" fontId="48" fillId="0" borderId="33" xfId="55" applyNumberFormat="1" applyFont="1" applyBorder="1" applyAlignment="1">
      <alignment horizontal="center" vertical="center"/>
    </xf>
    <xf numFmtId="166" fontId="48" fillId="0" borderId="34" xfId="55" applyNumberFormat="1" applyFont="1" applyBorder="1" applyAlignment="1">
      <alignment horizontal="center" vertical="center"/>
    </xf>
    <xf numFmtId="0" fontId="13" fillId="0" borderId="22" xfId="54" applyFont="1" applyFill="1" applyBorder="1" applyAlignment="1">
      <alignment horizontal="center" vertical="center" wrapText="1"/>
    </xf>
    <xf numFmtId="0" fontId="13" fillId="29" borderId="20" xfId="0" applyFont="1" applyFill="1" applyBorder="1" applyAlignment="1">
      <alignment horizontal="center" vertical="center"/>
    </xf>
    <xf numFmtId="9" fontId="13" fillId="29" borderId="60" xfId="0" applyNumberFormat="1" applyFont="1" applyFill="1" applyBorder="1" applyAlignment="1">
      <alignment horizontal="center" vertical="center" wrapText="1"/>
    </xf>
    <xf numFmtId="0" fontId="84" fillId="0" borderId="20" xfId="54" applyFont="1" applyBorder="1" applyAlignment="1">
      <alignment horizontal="center" vertical="center" wrapText="1"/>
    </xf>
    <xf numFmtId="0" fontId="13" fillId="29" borderId="25" xfId="0" applyFont="1" applyFill="1" applyBorder="1" applyAlignment="1">
      <alignment vertical="center" wrapText="1"/>
    </xf>
    <xf numFmtId="3" fontId="13" fillId="29" borderId="25" xfId="54" applyNumberFormat="1" applyFont="1" applyFill="1" applyBorder="1" applyAlignment="1">
      <alignment horizontal="center" vertical="center" wrapText="1"/>
    </xf>
    <xf numFmtId="10" fontId="100" fillId="29" borderId="13" xfId="54" applyNumberFormat="1" applyFont="1" applyFill="1" applyBorder="1" applyAlignment="1">
      <alignment horizontal="center" vertical="center" wrapText="1"/>
    </xf>
    <xf numFmtId="0" fontId="98" fillId="29" borderId="13" xfId="0" applyFont="1" applyFill="1" applyBorder="1" applyAlignment="1">
      <alignment vertical="center" wrapText="1"/>
    </xf>
    <xf numFmtId="0" fontId="13" fillId="29" borderId="60" xfId="54" applyFont="1" applyFill="1" applyBorder="1" applyAlignment="1">
      <alignment horizontal="center" vertical="center" wrapText="1"/>
    </xf>
    <xf numFmtId="0" fontId="13" fillId="0" borderId="25" xfId="0" applyFont="1" applyBorder="1" applyAlignment="1">
      <alignment horizontal="center" vertical="center"/>
    </xf>
    <xf numFmtId="0" fontId="86" fillId="0" borderId="61" xfId="54" applyFont="1" applyBorder="1" applyAlignment="1">
      <alignment vertical="center"/>
    </xf>
    <xf numFmtId="0" fontId="13" fillId="0" borderId="27" xfId="54" applyFont="1" applyBorder="1" applyAlignment="1">
      <alignment horizontal="center" vertical="center" wrapText="1"/>
    </xf>
    <xf numFmtId="0" fontId="34" fillId="0" borderId="14" xfId="54" applyFont="1" applyBorder="1" applyAlignment="1">
      <alignment horizontal="center" vertical="center" wrapText="1"/>
    </xf>
    <xf numFmtId="0" fontId="13" fillId="0" borderId="28" xfId="54" applyFont="1" applyBorder="1" applyAlignment="1">
      <alignment horizontal="center" vertical="center" wrapText="1"/>
    </xf>
    <xf numFmtId="0" fontId="34" fillId="0" borderId="27" xfId="54" applyFont="1" applyBorder="1" applyAlignment="1">
      <alignment horizontal="center" vertical="center" wrapText="1"/>
    </xf>
    <xf numFmtId="166" fontId="0" fillId="0" borderId="0" xfId="0" applyNumberFormat="1"/>
    <xf numFmtId="0" fontId="100" fillId="29" borderId="13" xfId="54" applyFont="1" applyFill="1" applyBorder="1" applyAlignment="1">
      <alignment horizontal="center" vertical="center" wrapText="1"/>
    </xf>
    <xf numFmtId="0" fontId="34" fillId="0" borderId="75" xfId="0" applyFont="1" applyBorder="1" applyAlignment="1">
      <alignment vertical="center" wrapText="1"/>
    </xf>
    <xf numFmtId="0" fontId="71" fillId="0" borderId="20" xfId="0" applyFont="1" applyBorder="1" applyAlignment="1">
      <alignment vertical="center" wrapText="1"/>
    </xf>
    <xf numFmtId="0" fontId="13" fillId="30" borderId="25" xfId="54" applyFont="1" applyFill="1" applyBorder="1" applyAlignment="1">
      <alignment vertical="center" wrapText="1"/>
    </xf>
    <xf numFmtId="0" fontId="75" fillId="42" borderId="25" xfId="54" applyFont="1" applyFill="1" applyBorder="1" applyAlignment="1">
      <alignment horizontal="center" vertical="center"/>
    </xf>
    <xf numFmtId="0" fontId="13" fillId="0" borderId="14" xfId="54" applyFont="1" applyBorder="1" applyAlignment="1">
      <alignment horizontal="center" vertical="center"/>
    </xf>
    <xf numFmtId="0" fontId="13" fillId="0" borderId="72" xfId="54" applyFont="1" applyBorder="1" applyAlignment="1">
      <alignment horizontal="center" vertical="center"/>
    </xf>
    <xf numFmtId="0" fontId="81" fillId="0" borderId="76" xfId="54" applyFont="1" applyBorder="1" applyAlignment="1">
      <alignment horizontal="center" vertical="center" wrapText="1"/>
    </xf>
    <xf numFmtId="0" fontId="81" fillId="0" borderId="78" xfId="54" applyFont="1" applyBorder="1" applyAlignment="1">
      <alignment horizontal="center" vertical="center" wrapText="1"/>
    </xf>
    <xf numFmtId="0" fontId="81" fillId="0" borderId="75" xfId="54" applyFont="1" applyBorder="1" applyAlignment="1">
      <alignment vertical="center" wrapText="1"/>
    </xf>
    <xf numFmtId="0" fontId="81" fillId="30" borderId="75" xfId="0" applyFont="1" applyFill="1" applyBorder="1" applyAlignment="1">
      <alignment horizontal="center" vertical="center" wrapText="1"/>
    </xf>
    <xf numFmtId="0" fontId="81" fillId="30" borderId="75" xfId="54" applyFont="1" applyFill="1" applyBorder="1" applyAlignment="1">
      <alignment horizontal="center" vertical="center" wrapText="1"/>
    </xf>
    <xf numFmtId="9" fontId="81" fillId="30" borderId="75" xfId="54" applyNumberFormat="1" applyFont="1" applyFill="1" applyBorder="1" applyAlignment="1">
      <alignment horizontal="center" vertical="center" wrapText="1"/>
    </xf>
    <xf numFmtId="166" fontId="81" fillId="30" borderId="75" xfId="157" applyNumberFormat="1" applyFont="1" applyFill="1" applyBorder="1" applyAlignment="1">
      <alignment horizontal="center" vertical="center" wrapText="1"/>
    </xf>
    <xf numFmtId="166" fontId="103" fillId="30" borderId="75" xfId="157" applyNumberFormat="1" applyFont="1" applyFill="1" applyBorder="1" applyAlignment="1">
      <alignment horizontal="center" vertical="center" wrapText="1"/>
    </xf>
    <xf numFmtId="0" fontId="104" fillId="30" borderId="75" xfId="54" applyFont="1" applyFill="1" applyBorder="1" applyAlignment="1">
      <alignment horizontal="center" vertical="center"/>
    </xf>
    <xf numFmtId="0" fontId="81" fillId="30" borderId="77" xfId="54" applyFont="1" applyFill="1" applyBorder="1" applyAlignment="1">
      <alignment horizontal="left" vertical="center" wrapText="1"/>
    </xf>
    <xf numFmtId="0" fontId="79" fillId="0" borderId="83" xfId="54" applyFont="1" applyBorder="1" applyAlignment="1">
      <alignment horizontal="center" vertical="center" wrapText="1"/>
    </xf>
    <xf numFmtId="0" fontId="79" fillId="0" borderId="33" xfId="54" applyFont="1" applyBorder="1" applyAlignment="1">
      <alignment horizontal="center" vertical="center" wrapText="1"/>
    </xf>
    <xf numFmtId="0" fontId="79" fillId="0" borderId="34" xfId="54" applyFont="1" applyBorder="1" applyAlignment="1">
      <alignment horizontal="center" vertical="center" wrapText="1"/>
    </xf>
    <xf numFmtId="0" fontId="84" fillId="0" borderId="83" xfId="54" applyFont="1" applyBorder="1" applyAlignment="1">
      <alignment horizontal="center" vertical="center" wrapText="1"/>
    </xf>
    <xf numFmtId="0" fontId="84" fillId="0" borderId="33" xfId="54" applyFont="1" applyBorder="1" applyAlignment="1">
      <alignment horizontal="center" vertical="center" wrapText="1"/>
    </xf>
    <xf numFmtId="0" fontId="84" fillId="0" borderId="34" xfId="54" applyFont="1" applyBorder="1" applyAlignment="1">
      <alignment horizontal="center" vertical="center" wrapText="1"/>
    </xf>
    <xf numFmtId="0" fontId="65" fillId="0" borderId="61" xfId="54" applyFont="1" applyBorder="1" applyAlignment="1">
      <alignment horizontal="left" vertical="center"/>
    </xf>
    <xf numFmtId="0" fontId="65" fillId="0" borderId="3" xfId="54" applyFont="1" applyBorder="1" applyAlignment="1">
      <alignment horizontal="left" vertical="center"/>
    </xf>
    <xf numFmtId="0" fontId="13" fillId="0" borderId="75" xfId="54" applyFont="1" applyFill="1" applyBorder="1" applyAlignment="1">
      <alignment horizontal="center" vertical="center" wrapText="1"/>
    </xf>
    <xf numFmtId="165" fontId="13" fillId="30" borderId="39" xfId="54" applyNumberFormat="1" applyFont="1" applyFill="1" applyBorder="1" applyAlignment="1">
      <alignment horizontal="center" vertical="center" wrapText="1"/>
    </xf>
    <xf numFmtId="166" fontId="13" fillId="29" borderId="13" xfId="54" applyNumberFormat="1" applyFont="1" applyFill="1" applyBorder="1" applyAlignment="1">
      <alignment horizontal="center" vertical="center" wrapText="1"/>
    </xf>
    <xf numFmtId="9" fontId="13" fillId="29" borderId="13" xfId="54" applyNumberFormat="1" applyFont="1" applyFill="1" applyBorder="1" applyAlignment="1">
      <alignment horizontal="center" vertical="center" wrapText="1"/>
    </xf>
    <xf numFmtId="0" fontId="82" fillId="29" borderId="78" xfId="54" applyFont="1" applyFill="1" applyBorder="1" applyAlignment="1">
      <alignment horizontal="center" vertical="center" wrapText="1"/>
    </xf>
    <xf numFmtId="166" fontId="39" fillId="29" borderId="13" xfId="157" applyNumberFormat="1" applyFont="1" applyFill="1" applyBorder="1" applyAlignment="1">
      <alignment horizontal="center" vertical="center"/>
    </xf>
    <xf numFmtId="0" fontId="101" fillId="0" borderId="13" xfId="54" applyFont="1" applyBorder="1" applyAlignment="1">
      <alignment horizontal="center" vertical="center"/>
    </xf>
    <xf numFmtId="17" fontId="34" fillId="30" borderId="13" xfId="54" applyNumberFormat="1" applyFont="1" applyFill="1" applyBorder="1" applyAlignment="1">
      <alignment horizontal="center" vertical="center" wrapText="1"/>
    </xf>
    <xf numFmtId="9" fontId="13" fillId="0" borderId="38" xfId="54" applyNumberFormat="1" applyFont="1" applyFill="1" applyBorder="1" applyAlignment="1">
      <alignment horizontal="center" vertical="center" wrapText="1"/>
    </xf>
    <xf numFmtId="9" fontId="13" fillId="30" borderId="13" xfId="157" applyNumberFormat="1" applyFont="1" applyFill="1" applyBorder="1" applyAlignment="1">
      <alignment horizontal="center" vertical="center" wrapText="1"/>
    </xf>
    <xf numFmtId="9" fontId="13" fillId="0" borderId="75" xfId="54" applyNumberFormat="1" applyFont="1" applyFill="1" applyBorder="1" applyAlignment="1">
      <alignment horizontal="center" vertical="center" wrapText="1"/>
    </xf>
    <xf numFmtId="9" fontId="13" fillId="30" borderId="25" xfId="54" applyNumberFormat="1" applyFont="1" applyFill="1" applyBorder="1" applyAlignment="1">
      <alignment horizontal="center" vertical="center" wrapText="1"/>
    </xf>
    <xf numFmtId="0" fontId="75" fillId="0" borderId="13" xfId="54" applyFont="1" applyFill="1" applyBorder="1" applyAlignment="1">
      <alignment horizontal="center" vertical="center"/>
    </xf>
    <xf numFmtId="9" fontId="13" fillId="0" borderId="13" xfId="157" applyFont="1" applyFill="1" applyBorder="1" applyAlignment="1">
      <alignment horizontal="center" vertical="center" wrapText="1"/>
    </xf>
    <xf numFmtId="3" fontId="13" fillId="0" borderId="13" xfId="157" applyNumberFormat="1" applyFont="1" applyFill="1" applyBorder="1" applyAlignment="1">
      <alignment horizontal="center" vertical="center" wrapText="1"/>
    </xf>
    <xf numFmtId="3" fontId="13" fillId="0" borderId="25" xfId="157" applyNumberFormat="1" applyFont="1" applyFill="1" applyBorder="1" applyAlignment="1">
      <alignment horizontal="center" vertical="center" wrapText="1"/>
    </xf>
    <xf numFmtId="9" fontId="13" fillId="0" borderId="60" xfId="0" applyNumberFormat="1" applyFont="1" applyFill="1" applyBorder="1" applyAlignment="1">
      <alignment horizontal="center" vertical="center" wrapText="1"/>
    </xf>
    <xf numFmtId="0" fontId="13" fillId="0" borderId="13" xfId="157" applyNumberFormat="1" applyFont="1" applyFill="1" applyBorder="1" applyAlignment="1">
      <alignment horizontal="center" vertical="center" wrapText="1"/>
    </xf>
    <xf numFmtId="9" fontId="13" fillId="0" borderId="13" xfId="0" applyNumberFormat="1" applyFont="1" applyFill="1" applyBorder="1" applyAlignment="1">
      <alignment horizontal="center" vertical="center" wrapText="1"/>
    </xf>
    <xf numFmtId="2" fontId="13" fillId="0" borderId="13" xfId="54" applyNumberFormat="1" applyFont="1" applyFill="1" applyBorder="1" applyAlignment="1">
      <alignment horizontal="center" vertical="center" wrapText="1"/>
    </xf>
    <xf numFmtId="10" fontId="13" fillId="0" borderId="25" xfId="54" applyNumberFormat="1" applyFont="1" applyFill="1" applyBorder="1" applyAlignment="1">
      <alignment horizontal="center" vertical="center" wrapText="1"/>
    </xf>
    <xf numFmtId="0" fontId="13" fillId="0" borderId="20" xfId="0" applyFont="1" applyFill="1" applyBorder="1" applyAlignment="1">
      <alignment horizontal="center" vertical="center"/>
    </xf>
    <xf numFmtId="10" fontId="13" fillId="0" borderId="13" xfId="54" applyNumberFormat="1" applyFont="1" applyFill="1" applyBorder="1" applyAlignment="1">
      <alignment horizontal="center" vertical="center" wrapText="1"/>
    </xf>
    <xf numFmtId="9" fontId="13" fillId="29" borderId="75" xfId="157" applyNumberFormat="1" applyFont="1" applyFill="1" applyBorder="1" applyAlignment="1">
      <alignment horizontal="center" vertical="center" wrapText="1"/>
    </xf>
    <xf numFmtId="10" fontId="39" fillId="29" borderId="39" xfId="157" applyNumberFormat="1" applyFont="1" applyFill="1" applyBorder="1" applyAlignment="1">
      <alignment horizontal="center" vertical="center" wrapText="1"/>
    </xf>
    <xf numFmtId="0" fontId="34" fillId="0" borderId="13" xfId="0" applyFont="1" applyBorder="1" applyAlignment="1">
      <alignment wrapText="1"/>
    </xf>
    <xf numFmtId="0" fontId="13" fillId="0" borderId="0" xfId="0" applyFont="1" applyFill="1" applyBorder="1" applyAlignment="1">
      <alignment vertical="center" wrapText="1"/>
    </xf>
    <xf numFmtId="1" fontId="13" fillId="0" borderId="13" xfId="0" applyNumberFormat="1" applyFont="1" applyFill="1" applyBorder="1" applyAlignment="1">
      <alignment horizontal="center" vertical="center" wrapText="1"/>
    </xf>
    <xf numFmtId="0" fontId="14" fillId="0" borderId="0" xfId="0" applyFont="1" applyAlignment="1">
      <alignment wrapText="1"/>
    </xf>
    <xf numFmtId="1" fontId="13" fillId="29" borderId="25" xfId="157" applyNumberFormat="1" applyFont="1" applyFill="1" applyBorder="1" applyAlignment="1">
      <alignment horizontal="center" vertical="center" wrapText="1"/>
    </xf>
    <xf numFmtId="0" fontId="101" fillId="0" borderId="60" xfId="54" applyFont="1" applyBorder="1" applyAlignment="1">
      <alignment horizontal="center" vertical="center"/>
    </xf>
    <xf numFmtId="0" fontId="75" fillId="0" borderId="60" xfId="54" applyFont="1" applyFill="1" applyBorder="1" applyAlignment="1">
      <alignment horizontal="center" vertical="center"/>
    </xf>
    <xf numFmtId="3" fontId="13" fillId="0" borderId="75" xfId="54" applyNumberFormat="1" applyFont="1" applyFill="1" applyBorder="1" applyAlignment="1">
      <alignment horizontal="center" vertical="center" wrapText="1"/>
    </xf>
    <xf numFmtId="0" fontId="82" fillId="0" borderId="60" xfId="54" applyFont="1" applyFill="1" applyBorder="1" applyAlignment="1">
      <alignment horizontal="center" vertical="center" wrapText="1"/>
    </xf>
    <xf numFmtId="9" fontId="13" fillId="0" borderId="60" xfId="54" applyNumberFormat="1" applyFont="1" applyFill="1" applyBorder="1" applyAlignment="1">
      <alignment horizontal="center" vertical="center" wrapText="1"/>
    </xf>
    <xf numFmtId="0" fontId="98" fillId="29" borderId="25" xfId="0" applyFont="1" applyFill="1" applyBorder="1" applyAlignment="1">
      <alignment vertical="center" wrapText="1"/>
    </xf>
    <xf numFmtId="0" fontId="13" fillId="0" borderId="75" xfId="54" applyFont="1" applyBorder="1" applyAlignment="1">
      <alignment horizontal="center" vertical="center" wrapText="1"/>
    </xf>
    <xf numFmtId="0" fontId="13" fillId="0" borderId="75" xfId="54" applyFont="1" applyFill="1" applyBorder="1" applyAlignment="1">
      <alignment horizontal="center" vertical="center" wrapText="1"/>
    </xf>
    <xf numFmtId="0" fontId="13" fillId="29" borderId="22" xfId="54" applyFont="1" applyFill="1" applyBorder="1" applyAlignment="1">
      <alignment horizontal="center" vertical="center" wrapText="1"/>
    </xf>
    <xf numFmtId="0" fontId="13" fillId="29" borderId="24" xfId="54" applyFont="1" applyFill="1" applyBorder="1" applyAlignment="1">
      <alignment horizontal="center" vertical="center" wrapText="1"/>
    </xf>
    <xf numFmtId="9" fontId="13" fillId="0" borderId="60" xfId="0" applyNumberFormat="1" applyFont="1" applyBorder="1" applyAlignment="1">
      <alignment horizontal="center" vertical="center"/>
    </xf>
    <xf numFmtId="1" fontId="13" fillId="29" borderId="13" xfId="157" applyNumberFormat="1" applyFont="1" applyFill="1" applyBorder="1" applyAlignment="1">
      <alignment horizontal="center" vertical="center" wrapText="1"/>
    </xf>
    <xf numFmtId="1" fontId="13" fillId="0" borderId="13" xfId="157" applyNumberFormat="1" applyFont="1" applyFill="1" applyBorder="1" applyAlignment="1">
      <alignment horizontal="center" vertical="center" wrapText="1"/>
    </xf>
    <xf numFmtId="0" fontId="13" fillId="0" borderId="20" xfId="54" quotePrefix="1" applyFont="1" applyFill="1" applyBorder="1" applyAlignment="1">
      <alignment horizontal="center" vertical="center" wrapText="1"/>
    </xf>
    <xf numFmtId="0" fontId="13" fillId="29" borderId="25" xfId="54" applyFont="1" applyFill="1" applyBorder="1" applyAlignment="1">
      <alignment vertical="center" wrapText="1"/>
    </xf>
    <xf numFmtId="166" fontId="13" fillId="29" borderId="25" xfId="157" applyNumberFormat="1" applyFont="1" applyFill="1" applyBorder="1" applyAlignment="1">
      <alignment horizontal="center" vertical="center"/>
    </xf>
    <xf numFmtId="166" fontId="13" fillId="29" borderId="25" xfId="157" applyNumberFormat="1" applyFont="1" applyFill="1" applyBorder="1" applyAlignment="1">
      <alignment horizontal="center" vertical="center" wrapText="1"/>
    </xf>
    <xf numFmtId="166" fontId="13" fillId="0" borderId="25" xfId="54" applyNumberFormat="1" applyFont="1" applyBorder="1" applyAlignment="1">
      <alignment horizontal="center" vertical="center" wrapText="1"/>
    </xf>
    <xf numFmtId="17" fontId="108" fillId="0" borderId="0" xfId="55" quotePrefix="1" applyNumberFormat="1" applyFont="1"/>
    <xf numFmtId="9" fontId="13" fillId="29" borderId="13" xfId="54" applyNumberFormat="1" applyFont="1" applyFill="1" applyBorder="1" applyAlignment="1">
      <alignment horizontal="left" vertical="center" wrapText="1"/>
    </xf>
    <xf numFmtId="17" fontId="34" fillId="30" borderId="90" xfId="54" applyNumberFormat="1" applyFont="1" applyFill="1" applyBorder="1" applyAlignment="1">
      <alignment horizontal="center" vertical="center" wrapText="1"/>
    </xf>
    <xf numFmtId="165" fontId="13" fillId="30" borderId="71" xfId="54" applyNumberFormat="1" applyFont="1" applyFill="1" applyBorder="1" applyAlignment="1">
      <alignment horizontal="center" vertical="center" wrapText="1"/>
    </xf>
    <xf numFmtId="165" fontId="13" fillId="30" borderId="38" xfId="54" applyNumberFormat="1" applyFont="1" applyFill="1" applyBorder="1" applyAlignment="1">
      <alignment horizontal="center" vertical="center" wrapText="1"/>
    </xf>
    <xf numFmtId="166" fontId="13" fillId="30" borderId="38" xfId="157" applyNumberFormat="1" applyFont="1" applyFill="1" applyBorder="1" applyAlignment="1">
      <alignment horizontal="center" vertical="center" wrapText="1"/>
    </xf>
    <xf numFmtId="166" fontId="81" fillId="30" borderId="88" xfId="157" applyNumberFormat="1" applyFont="1" applyFill="1" applyBorder="1" applyAlignment="1">
      <alignment horizontal="center" vertical="center" wrapText="1"/>
    </xf>
    <xf numFmtId="165" fontId="13" fillId="30" borderId="37" xfId="54" applyNumberFormat="1" applyFont="1" applyFill="1" applyBorder="1" applyAlignment="1">
      <alignment horizontal="center" vertical="center" wrapText="1"/>
    </xf>
    <xf numFmtId="166" fontId="13" fillId="30" borderId="37" xfId="72" applyNumberFormat="1" applyFont="1" applyFill="1" applyBorder="1" applyAlignment="1">
      <alignment horizontal="center" vertical="center" wrapText="1"/>
    </xf>
    <xf numFmtId="165" fontId="13" fillId="30" borderId="88" xfId="54" applyNumberFormat="1" applyFont="1" applyFill="1" applyBorder="1" applyAlignment="1">
      <alignment horizontal="center" vertical="center" wrapText="1"/>
    </xf>
    <xf numFmtId="166" fontId="13" fillId="30" borderId="38" xfId="72" applyNumberFormat="1" applyFont="1" applyFill="1" applyBorder="1" applyAlignment="1">
      <alignment horizontal="center" vertical="center" wrapText="1"/>
    </xf>
    <xf numFmtId="0" fontId="13" fillId="30" borderId="37" xfId="54" applyNumberFormat="1" applyFont="1" applyFill="1" applyBorder="1" applyAlignment="1">
      <alignment horizontal="center" vertical="center" wrapText="1"/>
    </xf>
    <xf numFmtId="0" fontId="13" fillId="30" borderId="38" xfId="54" applyNumberFormat="1" applyFont="1" applyFill="1" applyBorder="1" applyAlignment="1">
      <alignment horizontal="center" vertical="center" wrapText="1"/>
    </xf>
    <xf numFmtId="166" fontId="13" fillId="30" borderId="38" xfId="54" applyNumberFormat="1" applyFont="1" applyFill="1" applyBorder="1" applyAlignment="1">
      <alignment horizontal="center" vertical="center" wrapText="1"/>
    </xf>
    <xf numFmtId="10" fontId="13" fillId="30" borderId="38" xfId="54" applyNumberFormat="1" applyFont="1" applyFill="1" applyBorder="1" applyAlignment="1">
      <alignment horizontal="center" vertical="center" wrapText="1"/>
    </xf>
    <xf numFmtId="1" fontId="13" fillId="30" borderId="38" xfId="54" applyNumberFormat="1" applyFont="1" applyFill="1" applyBorder="1" applyAlignment="1">
      <alignment horizontal="center" vertical="center" wrapText="1"/>
    </xf>
    <xf numFmtId="0" fontId="13" fillId="30" borderId="53" xfId="54" applyFont="1" applyFill="1" applyBorder="1" applyAlignment="1">
      <alignment horizontal="center" vertical="center" wrapText="1"/>
    </xf>
    <xf numFmtId="166" fontId="13" fillId="30" borderId="39" xfId="157" applyNumberFormat="1" applyFont="1" applyFill="1" applyBorder="1" applyAlignment="1">
      <alignment horizontal="center" vertical="center" wrapText="1"/>
    </xf>
    <xf numFmtId="9" fontId="13" fillId="30" borderId="37" xfId="54" applyNumberFormat="1" applyFont="1" applyFill="1" applyBorder="1" applyAlignment="1">
      <alignment horizontal="center" vertical="center" wrapText="1"/>
    </xf>
    <xf numFmtId="0" fontId="13" fillId="30" borderId="38" xfId="54" applyFont="1" applyFill="1" applyBorder="1" applyAlignment="1">
      <alignment horizontal="center" vertical="center" wrapText="1"/>
    </xf>
    <xf numFmtId="1" fontId="13" fillId="30" borderId="88" xfId="54" applyNumberFormat="1" applyFont="1" applyFill="1" applyBorder="1" applyAlignment="1">
      <alignment horizontal="center" vertical="center" wrapText="1"/>
    </xf>
    <xf numFmtId="166" fontId="13" fillId="30" borderId="88" xfId="54" applyNumberFormat="1" applyFont="1" applyFill="1" applyBorder="1" applyAlignment="1">
      <alignment horizontal="center" vertical="center" wrapText="1"/>
    </xf>
    <xf numFmtId="166" fontId="13" fillId="30" borderId="39" xfId="54" applyNumberFormat="1" applyFont="1" applyFill="1" applyBorder="1" applyAlignment="1">
      <alignment horizontal="center" vertical="center" wrapText="1"/>
    </xf>
    <xf numFmtId="9" fontId="13" fillId="30" borderId="39" xfId="54" quotePrefix="1" applyNumberFormat="1" applyFont="1" applyFill="1" applyBorder="1" applyAlignment="1">
      <alignment horizontal="center" vertical="center" wrapText="1"/>
    </xf>
    <xf numFmtId="1" fontId="13" fillId="0" borderId="37" xfId="54" applyNumberFormat="1" applyFont="1" applyFill="1" applyBorder="1" applyAlignment="1">
      <alignment horizontal="center" vertical="center" wrapText="1"/>
    </xf>
    <xf numFmtId="1" fontId="13" fillId="0" borderId="38" xfId="54" applyNumberFormat="1" applyFont="1" applyFill="1" applyBorder="1" applyAlignment="1">
      <alignment horizontal="center" vertical="center" wrapText="1"/>
    </xf>
    <xf numFmtId="165" fontId="13" fillId="0" borderId="38" xfId="0" applyNumberFormat="1" applyFont="1" applyFill="1" applyBorder="1" applyAlignment="1">
      <alignment horizontal="center" vertical="center" wrapText="1"/>
    </xf>
    <xf numFmtId="165" fontId="13" fillId="0" borderId="38" xfId="0" applyNumberFormat="1" applyFont="1" applyFill="1" applyBorder="1" applyAlignment="1">
      <alignment horizontal="center" vertical="center"/>
    </xf>
    <xf numFmtId="0" fontId="13" fillId="0" borderId="13" xfId="54" applyFont="1" applyBorder="1" applyAlignment="1">
      <alignment horizontal="center" vertical="center" wrapText="1"/>
    </xf>
    <xf numFmtId="0" fontId="94" fillId="0" borderId="0" xfId="55" applyFont="1" applyFill="1"/>
    <xf numFmtId="166" fontId="13" fillId="0" borderId="71" xfId="54" applyNumberFormat="1" applyFont="1" applyFill="1" applyBorder="1" applyAlignment="1">
      <alignment horizontal="center" vertical="center" wrapText="1"/>
    </xf>
    <xf numFmtId="167" fontId="13" fillId="0" borderId="38" xfId="54" applyNumberFormat="1" applyFont="1" applyFill="1" applyBorder="1" applyAlignment="1">
      <alignment horizontal="center" vertical="center" wrapText="1"/>
    </xf>
    <xf numFmtId="166" fontId="13" fillId="0" borderId="88" xfId="54" applyNumberFormat="1"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1" fontId="13" fillId="0" borderId="38" xfId="157" applyNumberFormat="1" applyFont="1" applyFill="1" applyBorder="1" applyAlignment="1">
      <alignment horizontal="center" vertical="center" wrapText="1"/>
    </xf>
    <xf numFmtId="1" fontId="13" fillId="0" borderId="39" xfId="157" applyNumberFormat="1" applyFont="1" applyFill="1" applyBorder="1" applyAlignment="1">
      <alignment horizontal="center" vertical="center" wrapText="1"/>
    </xf>
    <xf numFmtId="17" fontId="34" fillId="30" borderId="39" xfId="54" applyNumberFormat="1" applyFont="1" applyFill="1" applyBorder="1" applyAlignment="1">
      <alignment horizontal="center" vertical="center" wrapText="1"/>
    </xf>
    <xf numFmtId="0" fontId="13" fillId="0" borderId="0" xfId="54" applyFont="1" applyFill="1" applyAlignment="1">
      <alignment vertical="center" wrapText="1"/>
    </xf>
    <xf numFmtId="165" fontId="13" fillId="0" borderId="63" xfId="54" applyNumberFormat="1" applyFont="1" applyFill="1" applyBorder="1" applyAlignment="1">
      <alignment horizontal="center" vertical="center" wrapText="1"/>
    </xf>
    <xf numFmtId="0" fontId="86" fillId="0" borderId="0" xfId="0" applyFont="1" applyBorder="1" applyAlignment="1">
      <alignment horizontal="center" vertical="center" wrapText="1"/>
    </xf>
    <xf numFmtId="0" fontId="0" fillId="0" borderId="0" xfId="0" applyAlignment="1">
      <alignment horizontal="center"/>
    </xf>
    <xf numFmtId="0" fontId="79" fillId="0" borderId="0" xfId="54" applyFont="1" applyBorder="1" applyAlignment="1">
      <alignment horizontal="center" vertical="center" wrapText="1"/>
    </xf>
    <xf numFmtId="0" fontId="80" fillId="0" borderId="0" xfId="54" applyFont="1" applyFill="1" applyBorder="1" applyAlignment="1">
      <alignment horizontal="center" vertical="center" wrapText="1"/>
    </xf>
    <xf numFmtId="0" fontId="84" fillId="0" borderId="40" xfId="54" applyFont="1" applyBorder="1" applyAlignment="1">
      <alignment horizontal="center" vertical="center" wrapText="1"/>
    </xf>
    <xf numFmtId="9" fontId="0" fillId="0" borderId="0" xfId="0" applyNumberFormat="1"/>
    <xf numFmtId="0" fontId="84" fillId="0" borderId="91" xfId="54" applyFont="1" applyBorder="1" applyAlignment="1">
      <alignment horizontal="center" vertical="center" wrapText="1"/>
    </xf>
    <xf numFmtId="0" fontId="84" fillId="0" borderId="68" xfId="54" applyFont="1" applyBorder="1" applyAlignment="1">
      <alignment horizontal="center" vertical="center" wrapText="1"/>
    </xf>
    <xf numFmtId="0" fontId="79" fillId="0" borderId="40" xfId="54" applyFont="1" applyBorder="1" applyAlignment="1">
      <alignment horizontal="center" vertical="center" wrapText="1"/>
    </xf>
    <xf numFmtId="0" fontId="79" fillId="0" borderId="91" xfId="54" applyFont="1" applyBorder="1" applyAlignment="1">
      <alignment horizontal="center" vertical="center" wrapText="1"/>
    </xf>
    <xf numFmtId="0" fontId="79" fillId="0" borderId="68" xfId="54" applyFont="1" applyBorder="1" applyAlignment="1">
      <alignment horizontal="center" vertical="center" wrapText="1"/>
    </xf>
    <xf numFmtId="0" fontId="106" fillId="0" borderId="65" xfId="55" applyFont="1" applyBorder="1"/>
    <xf numFmtId="0" fontId="106" fillId="0" borderId="91" xfId="55" applyFont="1" applyBorder="1"/>
    <xf numFmtId="0" fontId="106" fillId="0" borderId="68" xfId="55" applyFont="1" applyBorder="1"/>
    <xf numFmtId="0" fontId="106" fillId="41" borderId="68" xfId="55" applyFont="1" applyFill="1" applyBorder="1"/>
    <xf numFmtId="0" fontId="0" fillId="0" borderId="0" xfId="0" applyBorder="1"/>
    <xf numFmtId="0" fontId="14" fillId="0" borderId="0" xfId="0" applyFont="1" applyBorder="1"/>
    <xf numFmtId="16" fontId="0" fillId="0" borderId="0" xfId="0" applyNumberFormat="1"/>
    <xf numFmtId="9" fontId="13" fillId="0" borderId="39" xfId="54" applyNumberFormat="1" applyFont="1" applyFill="1" applyBorder="1" applyAlignment="1">
      <alignment horizontal="center" vertical="center" wrapText="1"/>
    </xf>
    <xf numFmtId="10" fontId="13" fillId="29" borderId="60" xfId="0" applyNumberFormat="1" applyFont="1" applyFill="1" applyBorder="1" applyAlignment="1">
      <alignment horizontal="center" vertical="center" wrapText="1"/>
    </xf>
    <xf numFmtId="9" fontId="39" fillId="29" borderId="13" xfId="54" applyNumberFormat="1" applyFont="1" applyFill="1" applyBorder="1" applyAlignment="1">
      <alignment horizontal="center" vertical="center" wrapText="1"/>
    </xf>
    <xf numFmtId="0" fontId="82" fillId="0" borderId="20" xfId="54" applyFont="1" applyFill="1" applyBorder="1" applyAlignment="1">
      <alignment horizontal="center" vertical="center" wrapText="1"/>
    </xf>
    <xf numFmtId="166" fontId="13" fillId="0" borderId="13" xfId="208" applyNumberFormat="1" applyFont="1" applyFill="1" applyBorder="1" applyAlignment="1">
      <alignment horizontal="center" vertical="center" wrapText="1"/>
    </xf>
    <xf numFmtId="166" fontId="13" fillId="0" borderId="38" xfId="208" applyNumberFormat="1" applyFont="1" applyFill="1" applyBorder="1" applyAlignment="1">
      <alignment horizontal="center" vertical="center" wrapText="1"/>
    </xf>
    <xf numFmtId="1" fontId="13" fillId="0" borderId="60" xfId="0" applyNumberFormat="1" applyFont="1" applyFill="1" applyBorder="1" applyAlignment="1">
      <alignment horizontal="center" vertical="center" wrapText="1"/>
    </xf>
    <xf numFmtId="0" fontId="13" fillId="0" borderId="41" xfId="0" applyFont="1" applyBorder="1" applyAlignment="1">
      <alignment horizontal="left" vertical="center" wrapText="1"/>
    </xf>
    <xf numFmtId="0" fontId="86" fillId="0" borderId="30" xfId="54" applyFont="1" applyBorder="1" applyAlignment="1">
      <alignment horizontal="left" vertical="center"/>
    </xf>
    <xf numFmtId="0" fontId="13" fillId="0" borderId="64" xfId="0" applyFont="1" applyBorder="1" applyAlignment="1">
      <alignment horizontal="left" vertical="center" wrapText="1"/>
    </xf>
    <xf numFmtId="0" fontId="13" fillId="0" borderId="40" xfId="54" applyFont="1" applyBorder="1" applyAlignment="1">
      <alignment vertical="center"/>
    </xf>
    <xf numFmtId="17" fontId="34" fillId="30" borderId="78" xfId="54" applyNumberFormat="1" applyFont="1" applyFill="1" applyBorder="1" applyAlignment="1">
      <alignment horizontal="center" vertical="center" wrapText="1"/>
    </xf>
    <xf numFmtId="165" fontId="13" fillId="29" borderId="27" xfId="54" applyNumberFormat="1" applyFont="1" applyFill="1" applyBorder="1" applyAlignment="1">
      <alignment horizontal="center" vertical="center" wrapText="1"/>
    </xf>
    <xf numFmtId="9" fontId="13" fillId="29" borderId="14" xfId="157" applyFont="1" applyFill="1" applyBorder="1" applyAlignment="1">
      <alignment horizontal="center" vertical="center" wrapText="1"/>
    </xf>
    <xf numFmtId="166" fontId="13" fillId="29" borderId="14" xfId="208" applyNumberFormat="1" applyFont="1" applyFill="1" applyBorder="1" applyAlignment="1">
      <alignment horizontal="center" vertical="center" wrapText="1"/>
    </xf>
    <xf numFmtId="166" fontId="13" fillId="29" borderId="14" xfId="157" applyNumberFormat="1" applyFont="1" applyFill="1" applyBorder="1" applyAlignment="1">
      <alignment horizontal="center" vertical="center" wrapText="1"/>
    </xf>
    <xf numFmtId="0" fontId="13" fillId="29" borderId="14" xfId="157" applyNumberFormat="1" applyFont="1" applyFill="1" applyBorder="1" applyAlignment="1">
      <alignment horizontal="center" vertical="center" wrapText="1"/>
    </xf>
    <xf numFmtId="1" fontId="13" fillId="0" borderId="14" xfId="157" applyNumberFormat="1" applyFont="1" applyFill="1" applyBorder="1" applyAlignment="1">
      <alignment horizontal="center" vertical="center" wrapText="1"/>
    </xf>
    <xf numFmtId="1" fontId="13" fillId="29" borderId="28" xfId="157" applyNumberFormat="1" applyFont="1" applyFill="1" applyBorder="1" applyAlignment="1">
      <alignment horizontal="center" vertical="center" wrapText="1"/>
    </xf>
    <xf numFmtId="165" fontId="13" fillId="29" borderId="84" xfId="54" applyNumberFormat="1" applyFont="1" applyFill="1" applyBorder="1" applyAlignment="1">
      <alignment horizontal="center" vertical="center" wrapText="1"/>
    </xf>
    <xf numFmtId="166" fontId="13" fillId="29" borderId="14" xfId="54" applyNumberFormat="1" applyFont="1" applyFill="1" applyBorder="1" applyAlignment="1">
      <alignment horizontal="center" vertical="center" wrapText="1"/>
    </xf>
    <xf numFmtId="165" fontId="13" fillId="30" borderId="14" xfId="54" applyNumberFormat="1" applyFont="1" applyFill="1" applyBorder="1" applyAlignment="1">
      <alignment horizontal="center" vertical="center" wrapText="1"/>
    </xf>
    <xf numFmtId="165" fontId="13" fillId="0" borderId="14" xfId="54" applyNumberFormat="1" applyFont="1" applyFill="1" applyBorder="1" applyAlignment="1">
      <alignment horizontal="center" vertical="center" wrapText="1"/>
    </xf>
    <xf numFmtId="1" fontId="13" fillId="29" borderId="14" xfId="54" applyNumberFormat="1" applyFont="1" applyFill="1" applyBorder="1" applyAlignment="1">
      <alignment horizontal="center" vertical="center" wrapText="1"/>
    </xf>
    <xf numFmtId="166" fontId="13" fillId="0" borderId="14" xfId="54" applyNumberFormat="1" applyFont="1" applyFill="1" applyBorder="1" applyAlignment="1">
      <alignment horizontal="center" vertical="center" wrapText="1"/>
    </xf>
    <xf numFmtId="9" fontId="13" fillId="29" borderId="14" xfId="54" applyNumberFormat="1" applyFont="1" applyFill="1" applyBorder="1" applyAlignment="1">
      <alignment horizontal="center" vertical="center" wrapText="1"/>
    </xf>
    <xf numFmtId="9" fontId="13" fillId="29" borderId="14" xfId="157" applyNumberFormat="1" applyFont="1" applyFill="1" applyBorder="1" applyAlignment="1">
      <alignment horizontal="center" vertical="center" wrapText="1"/>
    </xf>
    <xf numFmtId="166" fontId="81" fillId="30" borderId="78" xfId="157" applyNumberFormat="1" applyFont="1" applyFill="1" applyBorder="1" applyAlignment="1">
      <alignment horizontal="center" vertical="center" wrapText="1"/>
    </xf>
    <xf numFmtId="166" fontId="13" fillId="0" borderId="27" xfId="54" applyNumberFormat="1" applyFont="1" applyFill="1" applyBorder="1" applyAlignment="1">
      <alignment horizontal="center" vertical="center" wrapText="1"/>
    </xf>
    <xf numFmtId="166" fontId="39" fillId="29" borderId="14" xfId="157" applyNumberFormat="1" applyFont="1" applyFill="1" applyBorder="1" applyAlignment="1">
      <alignment horizontal="center" vertical="center"/>
    </xf>
    <xf numFmtId="166" fontId="39" fillId="29" borderId="72" xfId="157" applyNumberFormat="1" applyFont="1" applyFill="1" applyBorder="1" applyAlignment="1">
      <alignment horizontal="center" vertical="center"/>
    </xf>
    <xf numFmtId="17" fontId="34" fillId="30" borderId="77" xfId="54" applyNumberFormat="1" applyFont="1" applyFill="1" applyBorder="1" applyAlignment="1">
      <alignment horizontal="center" vertical="center" wrapText="1"/>
    </xf>
    <xf numFmtId="1" fontId="13" fillId="0" borderId="21" xfId="54" applyNumberFormat="1" applyFont="1" applyFill="1" applyBorder="1" applyAlignment="1">
      <alignment horizontal="center" vertical="center" wrapText="1"/>
    </xf>
    <xf numFmtId="9" fontId="13" fillId="0" borderId="23" xfId="54" applyNumberFormat="1" applyFont="1" applyFill="1" applyBorder="1" applyAlignment="1">
      <alignment horizontal="center" vertical="center" wrapText="1"/>
    </xf>
    <xf numFmtId="166" fontId="100" fillId="0" borderId="23" xfId="157" applyNumberFormat="1" applyFont="1" applyFill="1" applyBorder="1" applyAlignment="1">
      <alignment horizontal="center" vertical="center" wrapText="1"/>
    </xf>
    <xf numFmtId="166" fontId="13" fillId="0" borderId="23" xfId="157" applyNumberFormat="1" applyFont="1" applyFill="1" applyBorder="1" applyAlignment="1">
      <alignment horizontal="center" vertical="center" wrapText="1"/>
    </xf>
    <xf numFmtId="166" fontId="13" fillId="0" borderId="23" xfId="208" applyNumberFormat="1" applyFont="1" applyFill="1" applyBorder="1" applyAlignment="1">
      <alignment horizontal="center" vertical="center" wrapText="1"/>
    </xf>
    <xf numFmtId="0" fontId="13" fillId="29" borderId="23" xfId="157" applyNumberFormat="1" applyFont="1" applyFill="1" applyBorder="1" applyAlignment="1">
      <alignment horizontal="center" vertical="center" wrapText="1"/>
    </xf>
    <xf numFmtId="166" fontId="13" fillId="29" borderId="23" xfId="157" applyNumberFormat="1" applyFont="1" applyFill="1" applyBorder="1" applyAlignment="1">
      <alignment horizontal="center" vertical="center" wrapText="1"/>
    </xf>
    <xf numFmtId="1" fontId="13" fillId="29" borderId="26" xfId="157" applyNumberFormat="1" applyFont="1" applyFill="1" applyBorder="1" applyAlignment="1">
      <alignment horizontal="center" vertical="center" wrapText="1"/>
    </xf>
    <xf numFmtId="165" fontId="13" fillId="0" borderId="23" xfId="54" applyNumberFormat="1" applyFont="1" applyFill="1" applyBorder="1" applyAlignment="1">
      <alignment horizontal="center" vertical="center" wrapText="1"/>
    </xf>
    <xf numFmtId="165" fontId="13" fillId="30" borderId="23" xfId="54" applyNumberFormat="1" applyFont="1" applyFill="1" applyBorder="1" applyAlignment="1">
      <alignment horizontal="center" vertical="center" wrapText="1"/>
    </xf>
    <xf numFmtId="1" fontId="13" fillId="29" borderId="23" xfId="54" applyNumberFormat="1" applyFont="1" applyFill="1" applyBorder="1" applyAlignment="1">
      <alignment horizontal="center" vertical="center" wrapText="1"/>
    </xf>
    <xf numFmtId="166" fontId="100" fillId="29" borderId="23" xfId="54" applyNumberFormat="1" applyFont="1" applyFill="1" applyBorder="1" applyAlignment="1">
      <alignment horizontal="center" vertical="center" wrapText="1"/>
    </xf>
    <xf numFmtId="0" fontId="13" fillId="29" borderId="23" xfId="54" applyNumberFormat="1" applyFont="1" applyFill="1" applyBorder="1" applyAlignment="1">
      <alignment horizontal="center" vertical="center" wrapText="1"/>
    </xf>
    <xf numFmtId="165" fontId="13" fillId="29" borderId="23" xfId="54" applyNumberFormat="1" applyFont="1" applyFill="1" applyBorder="1" applyAlignment="1">
      <alignment horizontal="center" vertical="center" wrapText="1"/>
    </xf>
    <xf numFmtId="166" fontId="81" fillId="30" borderId="77" xfId="157" applyNumberFormat="1" applyFont="1" applyFill="1" applyBorder="1" applyAlignment="1">
      <alignment horizontal="center" vertical="center" wrapText="1"/>
    </xf>
    <xf numFmtId="166" fontId="13" fillId="0" borderId="21" xfId="54" applyNumberFormat="1" applyFont="1" applyFill="1" applyBorder="1" applyAlignment="1">
      <alignment horizontal="center" vertical="center" wrapText="1"/>
    </xf>
    <xf numFmtId="166" fontId="13" fillId="0" borderId="23" xfId="54" applyNumberFormat="1" applyFont="1" applyFill="1" applyBorder="1" applyAlignment="1">
      <alignment horizontal="center" vertical="center" wrapText="1"/>
    </xf>
    <xf numFmtId="3" fontId="13" fillId="0" borderId="23" xfId="54" applyNumberFormat="1" applyFont="1" applyFill="1" applyBorder="1" applyAlignment="1">
      <alignment horizontal="center" vertical="center" wrapText="1"/>
    </xf>
    <xf numFmtId="166" fontId="39" fillId="29" borderId="23" xfId="157" applyNumberFormat="1" applyFont="1" applyFill="1" applyBorder="1" applyAlignment="1">
      <alignment horizontal="center" vertical="center"/>
    </xf>
    <xf numFmtId="166" fontId="39" fillId="29" borderId="52" xfId="157" applyNumberFormat="1" applyFont="1" applyFill="1" applyBorder="1" applyAlignment="1">
      <alignment horizontal="center" vertical="center"/>
    </xf>
    <xf numFmtId="165" fontId="13" fillId="0" borderId="21" xfId="54" applyNumberFormat="1" applyFont="1" applyFill="1" applyBorder="1" applyAlignment="1">
      <alignment horizontal="center" vertical="center" wrapText="1"/>
    </xf>
    <xf numFmtId="9" fontId="13" fillId="0" borderId="23" xfId="157" applyFont="1" applyFill="1" applyBorder="1" applyAlignment="1">
      <alignment horizontal="center" vertical="center" wrapText="1"/>
    </xf>
    <xf numFmtId="1" fontId="13" fillId="0" borderId="23" xfId="157" applyNumberFormat="1" applyFont="1" applyFill="1" applyBorder="1" applyAlignment="1">
      <alignment horizontal="center" vertical="center" wrapText="1"/>
    </xf>
    <xf numFmtId="1" fontId="13" fillId="0" borderId="26" xfId="157" applyNumberFormat="1" applyFont="1" applyFill="1" applyBorder="1" applyAlignment="1">
      <alignment horizontal="center" vertical="center" wrapText="1"/>
    </xf>
    <xf numFmtId="10" fontId="13" fillId="29" borderId="63" xfId="0" applyNumberFormat="1" applyFont="1" applyFill="1" applyBorder="1" applyAlignment="1">
      <alignment horizontal="center" vertical="center" wrapText="1"/>
    </xf>
    <xf numFmtId="9" fontId="13" fillId="29" borderId="77" xfId="157" applyNumberFormat="1" applyFont="1" applyFill="1" applyBorder="1" applyAlignment="1">
      <alignment horizontal="center" vertical="center" wrapText="1"/>
    </xf>
    <xf numFmtId="2" fontId="13" fillId="29" borderId="23" xfId="54" applyNumberFormat="1" applyFont="1" applyFill="1" applyBorder="1" applyAlignment="1">
      <alignment horizontal="center" vertical="center" wrapText="1"/>
    </xf>
    <xf numFmtId="0" fontId="13" fillId="29" borderId="23" xfId="0" applyFont="1" applyFill="1" applyBorder="1" applyAlignment="1">
      <alignment horizontal="center" vertical="center" wrapText="1"/>
    </xf>
    <xf numFmtId="10" fontId="13" fillId="29" borderId="23" xfId="0" applyNumberFormat="1" applyFont="1" applyFill="1" applyBorder="1" applyAlignment="1">
      <alignment horizontal="center" vertical="center" wrapText="1"/>
    </xf>
    <xf numFmtId="9" fontId="13" fillId="29" borderId="23" xfId="54" applyNumberFormat="1" applyFont="1" applyFill="1" applyBorder="1" applyAlignment="1">
      <alignment horizontal="center" vertical="center" wrapText="1"/>
    </xf>
    <xf numFmtId="9" fontId="39" fillId="29" borderId="23" xfId="54" applyNumberFormat="1" applyFont="1" applyFill="1" applyBorder="1" applyAlignment="1">
      <alignment horizontal="center" vertical="center" wrapText="1"/>
    </xf>
    <xf numFmtId="10" fontId="39" fillId="29" borderId="26" xfId="157" applyNumberFormat="1" applyFont="1" applyFill="1" applyBorder="1" applyAlignment="1">
      <alignment horizontal="center" vertical="center" wrapText="1"/>
    </xf>
    <xf numFmtId="166" fontId="13" fillId="30" borderId="27" xfId="157" applyNumberFormat="1" applyFont="1" applyFill="1" applyBorder="1" applyAlignment="1">
      <alignment horizontal="center" vertical="center" wrapText="1"/>
    </xf>
    <xf numFmtId="165" fontId="13" fillId="30" borderId="78" xfId="54" applyNumberFormat="1" applyFont="1" applyFill="1" applyBorder="1" applyAlignment="1">
      <alignment horizontal="center" vertical="center" wrapText="1"/>
    </xf>
    <xf numFmtId="166" fontId="13" fillId="30" borderId="14" xfId="157" applyNumberFormat="1" applyFont="1" applyFill="1" applyBorder="1" applyAlignment="1">
      <alignment horizontal="center" vertical="center" wrapText="1"/>
    </xf>
    <xf numFmtId="166" fontId="13" fillId="0" borderId="78" xfId="54" applyNumberFormat="1" applyFont="1" applyFill="1" applyBorder="1" applyAlignment="1">
      <alignment horizontal="center" vertical="center" wrapText="1"/>
    </xf>
    <xf numFmtId="166" fontId="13" fillId="0" borderId="28" xfId="54" applyNumberFormat="1" applyFont="1" applyFill="1" applyBorder="1" applyAlignment="1">
      <alignment horizontal="center" vertical="center" wrapText="1"/>
    </xf>
    <xf numFmtId="0" fontId="13" fillId="29" borderId="27" xfId="0" applyFont="1" applyFill="1" applyBorder="1" applyAlignment="1">
      <alignment horizontal="center" vertical="center"/>
    </xf>
    <xf numFmtId="165" fontId="13" fillId="29" borderId="78" xfId="54" applyNumberFormat="1" applyFont="1" applyFill="1" applyBorder="1" applyAlignment="1">
      <alignment horizontal="center" vertical="center" wrapText="1"/>
    </xf>
    <xf numFmtId="0" fontId="13" fillId="30" borderId="14" xfId="54" applyFont="1" applyFill="1" applyBorder="1" applyAlignment="1">
      <alignment horizontal="center" vertical="center" wrapText="1"/>
    </xf>
    <xf numFmtId="0" fontId="13" fillId="29" borderId="14" xfId="54" applyNumberFormat="1" applyFont="1" applyFill="1" applyBorder="1" applyAlignment="1">
      <alignment horizontal="center" vertical="center" wrapText="1"/>
    </xf>
    <xf numFmtId="1" fontId="13" fillId="0" borderId="14" xfId="54" applyNumberFormat="1" applyFont="1" applyFill="1" applyBorder="1" applyAlignment="1">
      <alignment horizontal="center" vertical="center" wrapText="1"/>
    </xf>
    <xf numFmtId="0" fontId="13" fillId="30" borderId="28" xfId="54" applyFont="1" applyFill="1" applyBorder="1" applyAlignment="1">
      <alignment horizontal="center" vertical="center" wrapText="1"/>
    </xf>
    <xf numFmtId="17" fontId="34" fillId="30" borderId="26" xfId="54" applyNumberFormat="1" applyFont="1" applyFill="1" applyBorder="1" applyAlignment="1">
      <alignment horizontal="center" vertical="center" wrapText="1"/>
    </xf>
    <xf numFmtId="166" fontId="13" fillId="0" borderId="21" xfId="157" applyNumberFormat="1" applyFont="1" applyFill="1" applyBorder="1" applyAlignment="1">
      <alignment horizontal="center" vertical="center" wrapText="1"/>
    </xf>
    <xf numFmtId="166" fontId="13" fillId="29" borderId="23" xfId="54" applyNumberFormat="1" applyFont="1" applyFill="1" applyBorder="1" applyAlignment="1">
      <alignment horizontal="center" vertical="center" wrapText="1"/>
    </xf>
    <xf numFmtId="3" fontId="13" fillId="29" borderId="77" xfId="157" applyNumberFormat="1" applyFont="1" applyFill="1" applyBorder="1" applyAlignment="1">
      <alignment horizontal="center" vertical="center" wrapText="1"/>
    </xf>
    <xf numFmtId="3" fontId="13" fillId="29" borderId="26" xfId="157" applyNumberFormat="1" applyFont="1" applyFill="1" applyBorder="1" applyAlignment="1">
      <alignment horizontal="center" vertical="center" wrapText="1"/>
    </xf>
    <xf numFmtId="0" fontId="13" fillId="29" borderId="21" xfId="54" applyNumberFormat="1" applyFont="1" applyFill="1" applyBorder="1" applyAlignment="1">
      <alignment horizontal="center" vertical="center" wrapText="1"/>
    </xf>
    <xf numFmtId="0" fontId="13" fillId="0" borderId="23" xfId="54" applyNumberFormat="1" applyFont="1" applyFill="1" applyBorder="1" applyAlignment="1">
      <alignment horizontal="center" vertical="center" wrapText="1"/>
    </xf>
    <xf numFmtId="0" fontId="13" fillId="0" borderId="52" xfId="54" applyFont="1" applyFill="1" applyBorder="1" applyAlignment="1">
      <alignment horizontal="center" vertical="center" wrapText="1"/>
    </xf>
    <xf numFmtId="166" fontId="13" fillId="30" borderId="21" xfId="72" applyNumberFormat="1" applyFont="1" applyFill="1" applyBorder="1" applyAlignment="1">
      <alignment horizontal="center" vertical="center" wrapText="1"/>
    </xf>
    <xf numFmtId="165" fontId="13" fillId="30" borderId="77" xfId="54" applyNumberFormat="1" applyFont="1" applyFill="1" applyBorder="1" applyAlignment="1">
      <alignment horizontal="center" vertical="center" wrapText="1"/>
    </xf>
    <xf numFmtId="166" fontId="13" fillId="30" borderId="23" xfId="72" applyNumberFormat="1" applyFont="1" applyFill="1" applyBorder="1" applyAlignment="1">
      <alignment horizontal="center" vertical="center" wrapText="1"/>
    </xf>
    <xf numFmtId="1" fontId="13" fillId="0" borderId="21" xfId="157" applyNumberFormat="1" applyFont="1" applyFill="1" applyBorder="1" applyAlignment="1">
      <alignment horizontal="center" vertical="center" wrapText="1"/>
    </xf>
    <xf numFmtId="0" fontId="13" fillId="0" borderId="63" xfId="0" applyFont="1" applyFill="1" applyBorder="1" applyAlignment="1">
      <alignment horizontal="center" vertical="center" wrapText="1"/>
    </xf>
    <xf numFmtId="0" fontId="13" fillId="30" borderId="63" xfId="54" applyFont="1" applyFill="1" applyBorder="1" applyAlignment="1">
      <alignment horizontal="center" vertical="center" wrapText="1"/>
    </xf>
    <xf numFmtId="0" fontId="13" fillId="0" borderId="63" xfId="54" applyNumberFormat="1" applyFont="1" applyFill="1" applyBorder="1" applyAlignment="1">
      <alignment horizontal="center" vertical="center" wrapText="1"/>
    </xf>
    <xf numFmtId="1" fontId="13" fillId="0" borderId="23" xfId="54" applyNumberFormat="1" applyFont="1" applyFill="1" applyBorder="1" applyAlignment="1">
      <alignment horizontal="center" vertical="center" wrapText="1"/>
    </xf>
    <xf numFmtId="0" fontId="13" fillId="30" borderId="23" xfId="54" applyFont="1" applyFill="1" applyBorder="1" applyAlignment="1">
      <alignment horizontal="center" vertical="center" wrapText="1"/>
    </xf>
    <xf numFmtId="0" fontId="13" fillId="30" borderId="26" xfId="54" applyFont="1" applyFill="1" applyBorder="1" applyAlignment="1">
      <alignment horizontal="center" vertical="center" wrapText="1"/>
    </xf>
    <xf numFmtId="3" fontId="13" fillId="0" borderId="23" xfId="157" applyNumberFormat="1" applyFont="1" applyFill="1" applyBorder="1" applyAlignment="1">
      <alignment horizontal="center" vertical="center" wrapText="1"/>
    </xf>
    <xf numFmtId="3" fontId="13" fillId="0" borderId="26" xfId="0" applyNumberFormat="1" applyFont="1" applyFill="1" applyBorder="1" applyAlignment="1">
      <alignment horizontal="center" vertical="center" wrapText="1"/>
    </xf>
    <xf numFmtId="9" fontId="13" fillId="0" borderId="63" xfId="0" applyNumberFormat="1" applyFont="1" applyFill="1" applyBorder="1" applyAlignment="1">
      <alignment horizontal="center" vertical="center" wrapText="1"/>
    </xf>
    <xf numFmtId="0" fontId="13" fillId="0" borderId="23" xfId="157" applyNumberFormat="1" applyFont="1" applyFill="1" applyBorder="1" applyAlignment="1">
      <alignment horizontal="center" vertical="center" wrapText="1"/>
    </xf>
    <xf numFmtId="9" fontId="13" fillId="0" borderId="23" xfId="0" applyNumberFormat="1" applyFont="1" applyFill="1" applyBorder="1" applyAlignment="1">
      <alignment horizontal="center" vertical="center" wrapText="1"/>
    </xf>
    <xf numFmtId="1" fontId="13" fillId="0" borderId="23" xfId="0" applyNumberFormat="1" applyFont="1" applyFill="1" applyBorder="1" applyAlignment="1">
      <alignment horizontal="center" vertical="center" wrapText="1"/>
    </xf>
    <xf numFmtId="2" fontId="13" fillId="0" borderId="23" xfId="54" applyNumberFormat="1" applyFont="1" applyFill="1" applyBorder="1" applyAlignment="1">
      <alignment horizontal="center" vertical="center" wrapText="1"/>
    </xf>
    <xf numFmtId="10" fontId="13" fillId="0" borderId="26" xfId="54" applyNumberFormat="1" applyFont="1" applyFill="1" applyBorder="1" applyAlignment="1">
      <alignment horizontal="center" vertical="center" wrapText="1"/>
    </xf>
    <xf numFmtId="165" fontId="13" fillId="29" borderId="14" xfId="54" applyNumberFormat="1" applyFont="1" applyFill="1" applyBorder="1" applyAlignment="1">
      <alignment horizontal="center" vertical="center" wrapText="1"/>
    </xf>
    <xf numFmtId="3" fontId="13" fillId="29" borderId="14" xfId="157" applyNumberFormat="1" applyFont="1" applyFill="1" applyBorder="1" applyAlignment="1">
      <alignment horizontal="center" vertical="center" wrapText="1"/>
    </xf>
    <xf numFmtId="3" fontId="13" fillId="29" borderId="28" xfId="157" applyNumberFormat="1" applyFont="1" applyFill="1" applyBorder="1" applyAlignment="1">
      <alignment horizontal="center" vertical="center" wrapText="1"/>
    </xf>
    <xf numFmtId="9" fontId="13" fillId="29" borderId="84" xfId="0" applyNumberFormat="1" applyFont="1" applyFill="1" applyBorder="1" applyAlignment="1">
      <alignment horizontal="center" vertical="center" wrapText="1"/>
    </xf>
    <xf numFmtId="9" fontId="13" fillId="0" borderId="14" xfId="54" applyNumberFormat="1" applyFont="1" applyFill="1" applyBorder="1" applyAlignment="1">
      <alignment horizontal="center" vertical="center" wrapText="1"/>
    </xf>
    <xf numFmtId="0" fontId="13" fillId="0" borderId="14" xfId="157" applyNumberFormat="1" applyFont="1" applyFill="1" applyBorder="1" applyAlignment="1">
      <alignment horizontal="center" vertical="center" wrapText="1"/>
    </xf>
    <xf numFmtId="9" fontId="13" fillId="29" borderId="14" xfId="0" applyNumberFormat="1" applyFont="1" applyFill="1" applyBorder="1" applyAlignment="1">
      <alignment horizontal="center" vertical="center" wrapText="1"/>
    </xf>
    <xf numFmtId="1" fontId="13" fillId="0" borderId="14" xfId="0" applyNumberFormat="1" applyFont="1" applyFill="1" applyBorder="1" applyAlignment="1">
      <alignment horizontal="center" vertical="center" wrapText="1"/>
    </xf>
    <xf numFmtId="2" fontId="13" fillId="29" borderId="14" xfId="54" applyNumberFormat="1" applyFont="1" applyFill="1" applyBorder="1" applyAlignment="1">
      <alignment horizontal="center" vertical="center" wrapText="1"/>
    </xf>
    <xf numFmtId="165" fontId="13" fillId="29" borderId="21" xfId="54" applyNumberFormat="1" applyFont="1" applyFill="1" applyBorder="1" applyAlignment="1">
      <alignment horizontal="center" vertical="center" wrapText="1"/>
    </xf>
    <xf numFmtId="3" fontId="13" fillId="29" borderId="23" xfId="157" applyNumberFormat="1" applyFont="1" applyFill="1" applyBorder="1" applyAlignment="1">
      <alignment horizontal="center" vertical="center" wrapText="1"/>
    </xf>
    <xf numFmtId="9" fontId="13" fillId="29" borderId="63" xfId="0" applyNumberFormat="1" applyFont="1" applyFill="1" applyBorder="1" applyAlignment="1">
      <alignment horizontal="center" vertical="center" wrapText="1"/>
    </xf>
    <xf numFmtId="9" fontId="13" fillId="29" borderId="23" xfId="157" applyNumberFormat="1" applyFont="1" applyFill="1" applyBorder="1" applyAlignment="1">
      <alignment horizontal="center" vertical="center" wrapText="1"/>
    </xf>
    <xf numFmtId="9" fontId="13" fillId="29" borderId="23" xfId="0" applyNumberFormat="1" applyFont="1" applyFill="1" applyBorder="1" applyAlignment="1">
      <alignment horizontal="center" vertical="center" wrapText="1"/>
    </xf>
    <xf numFmtId="10" fontId="13" fillId="29" borderId="26" xfId="54" applyNumberFormat="1" applyFont="1" applyFill="1" applyBorder="1" applyAlignment="1">
      <alignment horizontal="center" vertical="center" wrapText="1"/>
    </xf>
    <xf numFmtId="166" fontId="13" fillId="30" borderId="78" xfId="157" applyNumberFormat="1" applyFont="1" applyFill="1" applyBorder="1" applyAlignment="1">
      <alignment horizontal="center" vertical="center" wrapText="1"/>
    </xf>
    <xf numFmtId="10" fontId="13" fillId="0" borderId="14" xfId="54" applyNumberFormat="1" applyFont="1" applyFill="1" applyBorder="1" applyAlignment="1">
      <alignment horizontal="center" vertical="center" wrapText="1"/>
    </xf>
    <xf numFmtId="0" fontId="13" fillId="30" borderId="28" xfId="54" applyFont="1" applyFill="1" applyBorder="1" applyAlignment="1">
      <alignment vertical="center" wrapText="1"/>
    </xf>
    <xf numFmtId="1" fontId="13" fillId="0" borderId="27" xfId="54" applyNumberFormat="1" applyFont="1" applyFill="1" applyBorder="1" applyAlignment="1">
      <alignment horizontal="center" vertical="center" wrapText="1"/>
    </xf>
    <xf numFmtId="10" fontId="13" fillId="29" borderId="14" xfId="54" applyNumberFormat="1" applyFont="1" applyFill="1" applyBorder="1" applyAlignment="1">
      <alignment horizontal="center" vertical="center" wrapText="1"/>
    </xf>
    <xf numFmtId="165" fontId="13" fillId="30" borderId="84" xfId="54" applyNumberFormat="1" applyFont="1" applyFill="1" applyBorder="1" applyAlignment="1">
      <alignment horizontal="center" vertical="center" wrapText="1"/>
    </xf>
    <xf numFmtId="165" fontId="13" fillId="30" borderId="28" xfId="54" applyNumberFormat="1" applyFont="1" applyFill="1" applyBorder="1" applyAlignment="1">
      <alignment horizontal="center" vertical="center" wrapText="1"/>
    </xf>
    <xf numFmtId="9" fontId="13" fillId="0" borderId="21" xfId="54" applyNumberFormat="1" applyFont="1" applyFill="1" applyBorder="1" applyAlignment="1">
      <alignment horizontal="center" vertical="center" wrapText="1"/>
    </xf>
    <xf numFmtId="0" fontId="13" fillId="0" borderId="23" xfId="54" applyFont="1" applyFill="1" applyBorder="1" applyAlignment="1">
      <alignment horizontal="center" vertical="center" wrapText="1"/>
    </xf>
    <xf numFmtId="3" fontId="13" fillId="29" borderId="77" xfId="54" applyNumberFormat="1" applyFont="1" applyFill="1" applyBorder="1" applyAlignment="1">
      <alignment horizontal="center" vertical="center" wrapText="1"/>
    </xf>
    <xf numFmtId="0" fontId="13" fillId="0" borderId="21" xfId="54" applyNumberFormat="1" applyFont="1" applyFill="1" applyBorder="1" applyAlignment="1">
      <alignment horizontal="center" vertical="center" wrapText="1"/>
    </xf>
    <xf numFmtId="10" fontId="100" fillId="29" borderId="23" xfId="54" applyNumberFormat="1" applyFont="1" applyFill="1" applyBorder="1" applyAlignment="1">
      <alignment horizontal="center" vertical="center" wrapText="1"/>
    </xf>
    <xf numFmtId="0" fontId="13" fillId="29" borderId="26" xfId="54" applyFont="1" applyFill="1" applyBorder="1" applyAlignment="1">
      <alignment horizontal="center" vertical="center" wrapText="1"/>
    </xf>
    <xf numFmtId="1" fontId="13" fillId="0" borderId="63" xfId="0" applyNumberFormat="1" applyFont="1" applyFill="1" applyBorder="1" applyAlignment="1">
      <alignment horizontal="center" vertical="center" wrapText="1"/>
    </xf>
    <xf numFmtId="9" fontId="13" fillId="29" borderId="63" xfId="0" applyNumberFormat="1" applyFont="1" applyFill="1" applyBorder="1" applyAlignment="1">
      <alignment horizontal="center" vertical="center"/>
    </xf>
    <xf numFmtId="0" fontId="13" fillId="0" borderId="26" xfId="54" applyNumberFormat="1" applyFont="1" applyFill="1" applyBorder="1" applyAlignment="1">
      <alignment horizontal="center" vertical="center" wrapText="1"/>
    </xf>
    <xf numFmtId="0" fontId="13" fillId="30" borderId="26" xfId="54" applyFont="1" applyFill="1" applyBorder="1" applyAlignment="1">
      <alignment vertical="center" wrapText="1"/>
    </xf>
    <xf numFmtId="10" fontId="13" fillId="0" borderId="23" xfId="54" applyNumberFormat="1" applyFont="1" applyFill="1" applyBorder="1" applyAlignment="1">
      <alignment horizontal="center" vertical="center" wrapText="1"/>
    </xf>
    <xf numFmtId="165" fontId="13" fillId="30" borderId="63" xfId="54" applyNumberFormat="1" applyFont="1" applyFill="1" applyBorder="1" applyAlignment="1">
      <alignment horizontal="center" vertical="center" wrapText="1"/>
    </xf>
    <xf numFmtId="165" fontId="13" fillId="30" borderId="26" xfId="54" applyNumberFormat="1" applyFont="1" applyFill="1" applyBorder="1" applyAlignment="1">
      <alignment horizontal="center" vertical="center" wrapText="1"/>
    </xf>
    <xf numFmtId="17" fontId="34" fillId="30" borderId="28" xfId="54" applyNumberFormat="1" applyFont="1" applyFill="1" applyBorder="1" applyAlignment="1">
      <alignment horizontal="center" vertical="center" wrapText="1"/>
    </xf>
    <xf numFmtId="166" fontId="13" fillId="29" borderId="84" xfId="157" applyNumberFormat="1" applyFont="1" applyFill="1" applyBorder="1" applyAlignment="1">
      <alignment horizontal="center" vertical="center" wrapText="1"/>
    </xf>
    <xf numFmtId="167" fontId="13" fillId="29" borderId="14" xfId="157" applyNumberFormat="1" applyFont="1" applyFill="1" applyBorder="1" applyAlignment="1">
      <alignment horizontal="center" vertical="center" wrapText="1"/>
    </xf>
    <xf numFmtId="165" fontId="13" fillId="30" borderId="27" xfId="54" applyNumberFormat="1" applyFont="1" applyFill="1" applyBorder="1" applyAlignment="1">
      <alignment horizontal="center" vertical="center" wrapText="1"/>
    </xf>
    <xf numFmtId="1" fontId="13" fillId="29" borderId="78" xfId="54" applyNumberFormat="1" applyFont="1" applyFill="1" applyBorder="1" applyAlignment="1">
      <alignment horizontal="center" vertical="center" wrapText="1"/>
    </xf>
    <xf numFmtId="0" fontId="13" fillId="29" borderId="27" xfId="54" applyFont="1" applyFill="1" applyBorder="1" applyAlignment="1">
      <alignment horizontal="center" vertical="center" wrapText="1"/>
    </xf>
    <xf numFmtId="0" fontId="13" fillId="29" borderId="14" xfId="54" applyFont="1" applyFill="1" applyBorder="1" applyAlignment="1">
      <alignment horizontal="center" vertical="center" wrapText="1"/>
    </xf>
    <xf numFmtId="9" fontId="13" fillId="29" borderId="28" xfId="54" applyNumberFormat="1" applyFont="1" applyFill="1" applyBorder="1" applyAlignment="1">
      <alignment horizontal="center" vertical="center" wrapText="1"/>
    </xf>
    <xf numFmtId="0" fontId="13" fillId="30" borderId="84" xfId="54" applyFont="1" applyFill="1" applyBorder="1" applyAlignment="1">
      <alignment horizontal="center" vertical="center" wrapText="1"/>
    </xf>
    <xf numFmtId="165" fontId="13" fillId="30" borderId="14" xfId="0" applyNumberFormat="1" applyFont="1" applyFill="1" applyBorder="1" applyAlignment="1">
      <alignment horizontal="center" vertical="center"/>
    </xf>
    <xf numFmtId="165" fontId="13" fillId="30" borderId="28" xfId="0" applyNumberFormat="1" applyFont="1" applyFill="1" applyBorder="1" applyAlignment="1">
      <alignment horizontal="center" vertical="center"/>
    </xf>
    <xf numFmtId="166" fontId="13" fillId="0" borderId="84" xfId="54" applyNumberFormat="1" applyFont="1" applyFill="1" applyBorder="1" applyAlignment="1">
      <alignment horizontal="center" vertical="center" wrapText="1"/>
    </xf>
    <xf numFmtId="165" fontId="13" fillId="0" borderId="14" xfId="0" applyNumberFormat="1" applyFont="1" applyFill="1" applyBorder="1" applyAlignment="1">
      <alignment horizontal="center" vertical="center" wrapText="1"/>
    </xf>
    <xf numFmtId="165" fontId="13" fillId="0" borderId="14" xfId="0" applyNumberFormat="1" applyFont="1" applyFill="1" applyBorder="1" applyAlignment="1">
      <alignment horizontal="center" vertical="center"/>
    </xf>
    <xf numFmtId="166" fontId="13" fillId="0" borderId="63" xfId="54" applyNumberFormat="1" applyFont="1" applyFill="1" applyBorder="1" applyAlignment="1">
      <alignment horizontal="center" vertical="center" wrapText="1"/>
    </xf>
    <xf numFmtId="167" fontId="13" fillId="0" borderId="23" xfId="54" applyNumberFormat="1" applyFont="1" applyFill="1" applyBorder="1" applyAlignment="1">
      <alignment horizontal="center" vertical="center" wrapText="1"/>
    </xf>
    <xf numFmtId="166" fontId="13" fillId="0" borderId="77" xfId="54" applyNumberFormat="1" applyFont="1" applyFill="1" applyBorder="1" applyAlignment="1">
      <alignment horizontal="center" vertical="center" wrapText="1"/>
    </xf>
    <xf numFmtId="1" fontId="13" fillId="29" borderId="77" xfId="54" applyNumberFormat="1" applyFont="1" applyFill="1" applyBorder="1" applyAlignment="1">
      <alignment horizontal="center" vertical="center" wrapText="1"/>
    </xf>
    <xf numFmtId="1" fontId="13" fillId="29" borderId="21" xfId="54" applyNumberFormat="1" applyFont="1" applyFill="1" applyBorder="1" applyAlignment="1">
      <alignment horizontal="center" vertical="center" wrapText="1"/>
    </xf>
    <xf numFmtId="165" fontId="13" fillId="29" borderId="26" xfId="54" applyNumberFormat="1" applyFont="1" applyFill="1" applyBorder="1" applyAlignment="1">
      <alignment horizontal="center" vertical="center" wrapText="1"/>
    </xf>
    <xf numFmtId="9" fontId="13" fillId="29" borderId="63" xfId="54" applyNumberFormat="1" applyFont="1" applyFill="1" applyBorder="1" applyAlignment="1">
      <alignment horizontal="center" vertical="center" wrapText="1"/>
    </xf>
    <xf numFmtId="9" fontId="13" fillId="29" borderId="26" xfId="54" applyNumberFormat="1" applyFont="1" applyFill="1" applyBorder="1" applyAlignment="1">
      <alignment horizontal="center" vertical="center" wrapText="1"/>
    </xf>
    <xf numFmtId="165" fontId="13" fillId="29" borderId="23" xfId="0" applyNumberFormat="1" applyFont="1" applyFill="1" applyBorder="1" applyAlignment="1">
      <alignment horizontal="center" vertical="center" wrapText="1"/>
    </xf>
    <xf numFmtId="165" fontId="13" fillId="29" borderId="23" xfId="0" applyNumberFormat="1" applyFont="1" applyFill="1" applyBorder="1" applyAlignment="1">
      <alignment horizontal="center" vertical="center"/>
    </xf>
    <xf numFmtId="9" fontId="13" fillId="29" borderId="26" xfId="54" quotePrefix="1" applyNumberFormat="1" applyFont="1" applyFill="1" applyBorder="1" applyAlignment="1">
      <alignment horizontal="center" vertical="center" wrapText="1"/>
    </xf>
    <xf numFmtId="166" fontId="13" fillId="0" borderId="63" xfId="157" applyNumberFormat="1" applyFont="1" applyFill="1" applyBorder="1" applyAlignment="1">
      <alignment horizontal="center" vertical="center" wrapText="1"/>
    </xf>
    <xf numFmtId="167" fontId="13" fillId="0" borderId="23" xfId="157" applyNumberFormat="1" applyFont="1" applyFill="1" applyBorder="1" applyAlignment="1">
      <alignment horizontal="center" vertical="center" wrapText="1"/>
    </xf>
    <xf numFmtId="165" fontId="13" fillId="30" borderId="21" xfId="54" applyNumberFormat="1" applyFont="1" applyFill="1" applyBorder="1" applyAlignment="1">
      <alignment horizontal="center" vertical="center" wrapText="1"/>
    </xf>
    <xf numFmtId="9" fontId="13" fillId="0" borderId="77" xfId="54" applyNumberFormat="1" applyFont="1" applyFill="1" applyBorder="1" applyAlignment="1">
      <alignment horizontal="center" vertical="center" wrapText="1"/>
    </xf>
    <xf numFmtId="0" fontId="13" fillId="0" borderId="21" xfId="54" applyFont="1" applyFill="1" applyBorder="1" applyAlignment="1">
      <alignment horizontal="center" vertical="center" wrapText="1"/>
    </xf>
    <xf numFmtId="9" fontId="13" fillId="30" borderId="63" xfId="54" applyNumberFormat="1" applyFont="1" applyFill="1" applyBorder="1" applyAlignment="1">
      <alignment horizontal="center" vertical="center" wrapText="1"/>
    </xf>
    <xf numFmtId="9" fontId="13" fillId="30" borderId="23" xfId="54" applyNumberFormat="1" applyFont="1" applyFill="1" applyBorder="1" applyAlignment="1">
      <alignment horizontal="center" vertical="center" wrapText="1"/>
    </xf>
    <xf numFmtId="9" fontId="13" fillId="30" borderId="26" xfId="54" applyNumberFormat="1" applyFont="1" applyFill="1" applyBorder="1" applyAlignment="1">
      <alignment horizontal="center" vertical="center" wrapText="1"/>
    </xf>
    <xf numFmtId="9" fontId="13" fillId="0" borderId="63" xfId="54" applyNumberFormat="1" applyFont="1" applyFill="1" applyBorder="1" applyAlignment="1">
      <alignment horizontal="center" vertical="center" wrapText="1"/>
    </xf>
    <xf numFmtId="165" fontId="13" fillId="0" borderId="23" xfId="0" applyNumberFormat="1" applyFont="1" applyFill="1" applyBorder="1" applyAlignment="1">
      <alignment horizontal="center" vertical="center" wrapText="1"/>
    </xf>
    <xf numFmtId="165" fontId="13" fillId="0" borderId="23" xfId="0" applyNumberFormat="1" applyFont="1" applyFill="1" applyBorder="1" applyAlignment="1">
      <alignment horizontal="center" vertical="center"/>
    </xf>
    <xf numFmtId="165" fontId="13" fillId="0" borderId="60" xfId="54" applyNumberFormat="1" applyFont="1" applyFill="1" applyBorder="1" applyAlignment="1">
      <alignment horizontal="center" vertical="center" wrapText="1"/>
    </xf>
    <xf numFmtId="0" fontId="75" fillId="29" borderId="51" xfId="54" applyFont="1" applyFill="1" applyBorder="1" applyAlignment="1">
      <alignment horizontal="center" vertical="center"/>
    </xf>
    <xf numFmtId="0" fontId="82" fillId="0" borderId="25" xfId="54" applyFont="1" applyFill="1" applyBorder="1" applyAlignment="1">
      <alignment horizontal="center" vertical="center" wrapText="1"/>
    </xf>
    <xf numFmtId="166" fontId="13" fillId="0" borderId="26" xfId="157" applyNumberFormat="1" applyFont="1" applyFill="1" applyBorder="1" applyAlignment="1">
      <alignment horizontal="center" vertical="center" wrapText="1"/>
    </xf>
    <xf numFmtId="165" fontId="13" fillId="30" borderId="71" xfId="0" applyNumberFormat="1" applyFont="1" applyFill="1" applyBorder="1" applyAlignment="1">
      <alignment horizontal="center" vertical="center"/>
    </xf>
    <xf numFmtId="165" fontId="13" fillId="30" borderId="90" xfId="0" applyNumberFormat="1" applyFont="1" applyFill="1" applyBorder="1" applyAlignment="1">
      <alignment horizontal="center" vertical="center"/>
    </xf>
    <xf numFmtId="9" fontId="13" fillId="30" borderId="37" xfId="0" applyNumberFormat="1" applyFont="1" applyFill="1" applyBorder="1" applyAlignment="1">
      <alignment horizontal="center" vertical="center"/>
    </xf>
    <xf numFmtId="9" fontId="39" fillId="0" borderId="38" xfId="54" applyNumberFormat="1" applyFont="1" applyFill="1" applyBorder="1" applyAlignment="1">
      <alignment horizontal="center" vertical="center" wrapText="1"/>
    </xf>
    <xf numFmtId="166" fontId="13" fillId="0" borderId="38" xfId="54" applyNumberFormat="1" applyFont="1" applyFill="1" applyBorder="1" applyAlignment="1">
      <alignment horizontal="center" vertical="center" wrapText="1"/>
    </xf>
    <xf numFmtId="0" fontId="13" fillId="0" borderId="39" xfId="0" applyFont="1" applyBorder="1" applyAlignment="1">
      <alignment horizontal="center" vertical="center" wrapText="1"/>
    </xf>
    <xf numFmtId="0" fontId="13" fillId="30" borderId="21" xfId="54" applyNumberFormat="1" applyFont="1" applyFill="1" applyBorder="1" applyAlignment="1">
      <alignment horizontal="center" vertical="center" wrapText="1"/>
    </xf>
    <xf numFmtId="0" fontId="13" fillId="30" borderId="23" xfId="54" applyNumberFormat="1" applyFont="1" applyFill="1" applyBorder="1" applyAlignment="1">
      <alignment horizontal="center" vertical="center" wrapText="1"/>
    </xf>
    <xf numFmtId="166" fontId="13" fillId="30" borderId="23" xfId="54" applyNumberFormat="1" applyFont="1" applyFill="1" applyBorder="1" applyAlignment="1">
      <alignment horizontal="center" vertical="center" wrapText="1"/>
    </xf>
    <xf numFmtId="166" fontId="13" fillId="30" borderId="92" xfId="54" applyNumberFormat="1" applyFont="1" applyFill="1" applyBorder="1" applyAlignment="1">
      <alignment horizontal="center" vertical="center" wrapText="1"/>
    </xf>
    <xf numFmtId="10" fontId="13" fillId="30" borderId="23" xfId="54" applyNumberFormat="1" applyFont="1" applyFill="1" applyBorder="1" applyAlignment="1">
      <alignment horizontal="center" vertical="center" wrapText="1"/>
    </xf>
    <xf numFmtId="1" fontId="13" fillId="30" borderId="23" xfId="54" applyNumberFormat="1" applyFont="1" applyFill="1" applyBorder="1" applyAlignment="1">
      <alignment horizontal="center" vertical="center" wrapText="1"/>
    </xf>
    <xf numFmtId="0" fontId="13" fillId="30" borderId="52" xfId="54" applyFont="1" applyFill="1" applyBorder="1" applyAlignment="1">
      <alignment horizontal="center" vertical="center" wrapText="1"/>
    </xf>
    <xf numFmtId="1" fontId="13" fillId="0" borderId="13" xfId="208" applyNumberFormat="1" applyFont="1" applyFill="1" applyBorder="1" applyAlignment="1">
      <alignment horizontal="center" vertical="center"/>
    </xf>
    <xf numFmtId="1" fontId="13" fillId="0" borderId="25" xfId="157" applyNumberFormat="1" applyFont="1" applyFill="1" applyBorder="1" applyAlignment="1">
      <alignment horizontal="center" vertical="center" wrapText="1"/>
    </xf>
    <xf numFmtId="9" fontId="39" fillId="0" borderId="20" xfId="54" applyNumberFormat="1" applyFont="1" applyFill="1" applyBorder="1" applyAlignment="1">
      <alignment horizontal="center" vertical="center" wrapText="1"/>
    </xf>
    <xf numFmtId="10" fontId="39" fillId="0" borderId="25" xfId="157" applyNumberFormat="1" applyFont="1" applyFill="1" applyBorder="1" applyAlignment="1">
      <alignment horizontal="center" vertical="center" wrapText="1"/>
    </xf>
    <xf numFmtId="0" fontId="113" fillId="43" borderId="13" xfId="54" applyFont="1" applyFill="1" applyBorder="1" applyAlignment="1">
      <alignment horizontal="center" vertical="center" wrapText="1"/>
    </xf>
    <xf numFmtId="0" fontId="13" fillId="0" borderId="13" xfId="54" applyFont="1" applyFill="1" applyBorder="1" applyAlignment="1">
      <alignment vertical="center" wrapText="1"/>
    </xf>
    <xf numFmtId="0" fontId="13" fillId="0" borderId="13" xfId="0" applyFont="1" applyFill="1" applyBorder="1" applyAlignment="1">
      <alignment horizontal="center" vertical="center" wrapText="1"/>
    </xf>
    <xf numFmtId="17" fontId="0" fillId="0" borderId="0" xfId="0" applyNumberFormat="1"/>
    <xf numFmtId="0" fontId="75" fillId="0" borderId="20" xfId="54" applyFont="1" applyFill="1" applyBorder="1" applyAlignment="1">
      <alignment horizontal="center" vertical="center"/>
    </xf>
    <xf numFmtId="0" fontId="13" fillId="0" borderId="26" xfId="0" applyFont="1" applyBorder="1" applyAlignment="1">
      <alignment horizontal="center" vertical="center" wrapText="1"/>
    </xf>
    <xf numFmtId="0" fontId="13" fillId="0" borderId="3" xfId="0" applyFont="1" applyBorder="1" applyAlignment="1">
      <alignment horizontal="left" vertical="center" wrapText="1"/>
    </xf>
    <xf numFmtId="0" fontId="13" fillId="0" borderId="36" xfId="0" applyFont="1" applyBorder="1" applyAlignment="1">
      <alignment horizontal="left" vertical="center" wrapText="1"/>
    </xf>
    <xf numFmtId="17" fontId="34" fillId="30" borderId="88" xfId="54" applyNumberFormat="1" applyFont="1" applyFill="1" applyBorder="1" applyAlignment="1">
      <alignment horizontal="center" vertical="center" wrapText="1"/>
    </xf>
    <xf numFmtId="166" fontId="13" fillId="30" borderId="42" xfId="72" applyNumberFormat="1" applyFont="1" applyFill="1" applyBorder="1" applyAlignment="1">
      <alignment horizontal="center" vertical="center" wrapText="1"/>
    </xf>
    <xf numFmtId="165" fontId="13" fillId="30" borderId="85" xfId="54" applyNumberFormat="1" applyFont="1" applyFill="1" applyBorder="1" applyAlignment="1">
      <alignment horizontal="center" vertical="center" wrapText="1"/>
    </xf>
    <xf numFmtId="165" fontId="13" fillId="30" borderId="43" xfId="54" applyNumberFormat="1" applyFont="1" applyFill="1" applyBorder="1" applyAlignment="1">
      <alignment horizontal="center" vertical="center" wrapText="1"/>
    </xf>
    <xf numFmtId="166" fontId="13" fillId="30" borderId="43" xfId="72" applyNumberFormat="1" applyFont="1" applyFill="1" applyBorder="1" applyAlignment="1">
      <alignment horizontal="center" vertical="center" wrapText="1"/>
    </xf>
    <xf numFmtId="0" fontId="13" fillId="30" borderId="42" xfId="54" applyNumberFormat="1" applyFont="1" applyFill="1" applyBorder="1" applyAlignment="1">
      <alignment horizontal="center" vertical="center" wrapText="1"/>
    </xf>
    <xf numFmtId="0" fontId="13" fillId="30" borderId="43" xfId="54" applyNumberFormat="1" applyFont="1" applyFill="1" applyBorder="1" applyAlignment="1">
      <alignment horizontal="center" vertical="center" wrapText="1"/>
    </xf>
    <xf numFmtId="166" fontId="13" fillId="30" borderId="43" xfId="54" applyNumberFormat="1" applyFont="1" applyFill="1" applyBorder="1" applyAlignment="1">
      <alignment horizontal="center" vertical="center" wrapText="1"/>
    </xf>
    <xf numFmtId="166" fontId="13" fillId="30" borderId="79" xfId="54" applyNumberFormat="1" applyFont="1" applyFill="1" applyBorder="1" applyAlignment="1">
      <alignment horizontal="center" vertical="center" wrapText="1"/>
    </xf>
    <xf numFmtId="10" fontId="13" fillId="30" borderId="43" xfId="54" applyNumberFormat="1" applyFont="1" applyFill="1" applyBorder="1" applyAlignment="1">
      <alignment horizontal="center" vertical="center" wrapText="1"/>
    </xf>
    <xf numFmtId="1" fontId="13" fillId="30" borderId="43" xfId="54" applyNumberFormat="1" applyFont="1" applyFill="1" applyBorder="1" applyAlignment="1">
      <alignment horizontal="center" vertical="center" wrapText="1"/>
    </xf>
    <xf numFmtId="0" fontId="13" fillId="30" borderId="80" xfId="54" applyFont="1" applyFill="1" applyBorder="1" applyAlignment="1">
      <alignment horizontal="center" vertical="center" wrapText="1"/>
    </xf>
    <xf numFmtId="0" fontId="13" fillId="0" borderId="13" xfId="54" applyFont="1" applyFill="1" applyBorder="1" applyAlignment="1">
      <alignment horizontal="center" vertical="center" wrapText="1"/>
    </xf>
    <xf numFmtId="165" fontId="13" fillId="0" borderId="37" xfId="54" applyNumberFormat="1" applyFont="1" applyFill="1" applyBorder="1" applyAlignment="1">
      <alignment horizontal="center" vertical="center" wrapText="1"/>
    </xf>
    <xf numFmtId="165" fontId="13" fillId="0" borderId="83" xfId="54" applyNumberFormat="1" applyFont="1" applyFill="1" applyBorder="1" applyAlignment="1">
      <alignment horizontal="center" vertical="center" wrapText="1"/>
    </xf>
    <xf numFmtId="165" fontId="13" fillId="0" borderId="27" xfId="54" applyNumberFormat="1" applyFont="1" applyFill="1" applyBorder="1" applyAlignment="1">
      <alignment horizontal="center" vertical="center" wrapText="1"/>
    </xf>
    <xf numFmtId="0" fontId="13" fillId="0" borderId="21" xfId="54" applyFont="1" applyFill="1" applyBorder="1" applyAlignment="1">
      <alignment horizontal="left" vertical="center" wrapText="1"/>
    </xf>
    <xf numFmtId="9" fontId="13" fillId="0" borderId="23" xfId="157" applyFont="1" applyFill="1" applyBorder="1" applyAlignment="1">
      <alignment horizontal="left" vertical="center" wrapText="1"/>
    </xf>
    <xf numFmtId="9" fontId="13" fillId="0" borderId="38" xfId="157" applyFont="1" applyFill="1" applyBorder="1" applyAlignment="1">
      <alignment horizontal="center" vertical="center" wrapText="1"/>
    </xf>
    <xf numFmtId="166" fontId="13" fillId="0" borderId="33" xfId="208" applyNumberFormat="1" applyFont="1" applyFill="1" applyBorder="1" applyAlignment="1">
      <alignment horizontal="center" vertical="center" wrapText="1"/>
    </xf>
    <xf numFmtId="166" fontId="13" fillId="0" borderId="3" xfId="208" applyNumberFormat="1" applyFont="1" applyFill="1" applyBorder="1" applyAlignment="1">
      <alignment horizontal="center" vertical="center" wrapText="1"/>
    </xf>
    <xf numFmtId="0" fontId="13" fillId="0" borderId="23" xfId="54" applyFont="1" applyFill="1" applyBorder="1" applyAlignment="1">
      <alignment horizontal="left" vertical="center" wrapText="1"/>
    </xf>
    <xf numFmtId="166" fontId="13" fillId="0" borderId="38" xfId="157" applyNumberFormat="1" applyFont="1" applyFill="1" applyBorder="1" applyAlignment="1">
      <alignment horizontal="center" vertical="center" wrapText="1"/>
    </xf>
    <xf numFmtId="166" fontId="13" fillId="0" borderId="33" xfId="157" applyNumberFormat="1" applyFont="1" applyFill="1" applyBorder="1" applyAlignment="1">
      <alignment horizontal="center" vertical="center" wrapText="1"/>
    </xf>
    <xf numFmtId="166" fontId="13" fillId="0" borderId="14" xfId="157" applyNumberFormat="1" applyFont="1" applyFill="1" applyBorder="1" applyAlignment="1">
      <alignment horizontal="center" vertical="center" wrapText="1"/>
    </xf>
    <xf numFmtId="166" fontId="13" fillId="0" borderId="14" xfId="208" applyNumberFormat="1" applyFont="1" applyFill="1" applyBorder="1" applyAlignment="1">
      <alignment horizontal="center" vertical="center" wrapText="1"/>
    </xf>
    <xf numFmtId="1" fontId="13" fillId="0" borderId="14" xfId="208" applyNumberFormat="1" applyFont="1" applyFill="1" applyBorder="1" applyAlignment="1">
      <alignment horizontal="center" vertical="center"/>
    </xf>
    <xf numFmtId="1" fontId="13" fillId="0" borderId="33" xfId="157" applyNumberFormat="1" applyFont="1" applyFill="1" applyBorder="1" applyAlignment="1">
      <alignment horizontal="center" vertical="center" wrapText="1"/>
    </xf>
    <xf numFmtId="1" fontId="13" fillId="0" borderId="3" xfId="157" applyNumberFormat="1" applyFont="1" applyFill="1" applyBorder="1" applyAlignment="1">
      <alignment horizontal="center" vertical="center" wrapText="1"/>
    </xf>
    <xf numFmtId="1" fontId="13" fillId="0" borderId="36" xfId="157" applyNumberFormat="1" applyFont="1" applyFill="1" applyBorder="1" applyAlignment="1">
      <alignment horizontal="center" vertical="center" wrapText="1"/>
    </xf>
    <xf numFmtId="0" fontId="13" fillId="0" borderId="26" xfId="54" applyFont="1" applyFill="1" applyBorder="1" applyAlignment="1">
      <alignment horizontal="left" vertical="center" wrapText="1"/>
    </xf>
    <xf numFmtId="1" fontId="13" fillId="0" borderId="34" xfId="157" applyNumberFormat="1" applyFont="1" applyFill="1" applyBorder="1" applyAlignment="1">
      <alignment horizontal="center" vertical="center" wrapText="1"/>
    </xf>
    <xf numFmtId="165" fontId="13" fillId="30" borderId="35" xfId="54" applyNumberFormat="1" applyFont="1" applyFill="1" applyBorder="1" applyAlignment="1">
      <alignment horizontal="center" vertical="center" wrapText="1"/>
    </xf>
    <xf numFmtId="10" fontId="13" fillId="0" borderId="83" xfId="0" applyNumberFormat="1" applyFont="1" applyFill="1" applyBorder="1" applyAlignment="1">
      <alignment horizontal="center" vertical="center" wrapText="1"/>
    </xf>
    <xf numFmtId="0" fontId="13" fillId="0" borderId="21" xfId="0" applyFont="1" applyFill="1" applyBorder="1" applyAlignment="1">
      <alignment vertical="center" wrapText="1"/>
    </xf>
    <xf numFmtId="165" fontId="13" fillId="30" borderId="3" xfId="54" applyNumberFormat="1" applyFont="1" applyFill="1" applyBorder="1" applyAlignment="1">
      <alignment horizontal="center" vertical="center" wrapText="1"/>
    </xf>
    <xf numFmtId="9" fontId="13" fillId="0" borderId="93" xfId="157" applyNumberFormat="1" applyFont="1" applyFill="1" applyBorder="1" applyAlignment="1">
      <alignment horizontal="center" vertical="center" wrapText="1"/>
    </xf>
    <xf numFmtId="0" fontId="13" fillId="0" borderId="23" xfId="0" applyFont="1" applyFill="1" applyBorder="1" applyAlignment="1">
      <alignment vertical="center" wrapText="1"/>
    </xf>
    <xf numFmtId="2" fontId="13" fillId="0" borderId="33" xfId="54" quotePrefix="1" applyNumberFormat="1" applyFont="1" applyFill="1" applyBorder="1" applyAlignment="1">
      <alignment horizontal="center" vertical="center" wrapText="1"/>
    </xf>
    <xf numFmtId="166" fontId="13" fillId="0" borderId="33" xfId="0" applyNumberFormat="1" applyFont="1" applyFill="1" applyBorder="1" applyAlignment="1">
      <alignment horizontal="center" vertical="center" wrapText="1"/>
    </xf>
    <xf numFmtId="0" fontId="13" fillId="0" borderId="33" xfId="0" applyFont="1" applyFill="1" applyBorder="1" applyAlignment="1">
      <alignment horizontal="center" vertical="center" wrapText="1"/>
    </xf>
    <xf numFmtId="165" fontId="13" fillId="0" borderId="38" xfId="54" applyNumberFormat="1" applyFont="1" applyFill="1" applyBorder="1" applyAlignment="1">
      <alignment horizontal="center" vertical="center" wrapText="1"/>
    </xf>
    <xf numFmtId="0" fontId="13" fillId="0" borderId="23" xfId="54" applyFont="1" applyFill="1" applyBorder="1" applyAlignment="1">
      <alignment horizontal="left" vertical="center" wrapText="1"/>
    </xf>
    <xf numFmtId="9" fontId="13" fillId="0" borderId="33" xfId="54" applyNumberFormat="1" applyFont="1" applyFill="1" applyBorder="1" applyAlignment="1">
      <alignment horizontal="center" vertical="center" wrapText="1"/>
    </xf>
    <xf numFmtId="10" fontId="13" fillId="0" borderId="38" xfId="54" applyNumberFormat="1" applyFont="1" applyFill="1" applyBorder="1" applyAlignment="1">
      <alignment horizontal="center" vertical="center" wrapText="1"/>
    </xf>
    <xf numFmtId="9" fontId="39" fillId="0" borderId="23" xfId="54" applyNumberFormat="1" applyFont="1" applyFill="1" applyBorder="1" applyAlignment="1">
      <alignment horizontal="center" vertical="center" wrapText="1"/>
    </xf>
    <xf numFmtId="9" fontId="39" fillId="0" borderId="37" xfId="54" applyNumberFormat="1" applyFont="1" applyFill="1" applyBorder="1" applyAlignment="1">
      <alignment horizontal="center" vertical="center" wrapText="1"/>
    </xf>
    <xf numFmtId="10" fontId="39" fillId="0" borderId="36" xfId="157" applyNumberFormat="1" applyFont="1" applyFill="1" applyBorder="1" applyAlignment="1">
      <alignment horizontal="center" vertical="center" wrapText="1"/>
    </xf>
    <xf numFmtId="10" fontId="39" fillId="0" borderId="34" xfId="157" applyNumberFormat="1" applyFont="1" applyFill="1" applyBorder="1" applyAlignment="1">
      <alignment horizontal="center" vertical="center" wrapText="1"/>
    </xf>
    <xf numFmtId="166" fontId="13" fillId="0" borderId="37" xfId="54" applyNumberFormat="1" applyFont="1" applyFill="1" applyBorder="1" applyAlignment="1">
      <alignment horizontal="center" vertical="center" wrapText="1"/>
    </xf>
    <xf numFmtId="0" fontId="13" fillId="0" borderId="42" xfId="54" quotePrefix="1" applyFont="1" applyFill="1" applyBorder="1" applyAlignment="1">
      <alignment horizontal="left" vertical="center" wrapText="1"/>
    </xf>
    <xf numFmtId="0" fontId="13" fillId="0" borderId="85" xfId="54" quotePrefix="1" applyFont="1" applyFill="1" applyBorder="1" applyAlignment="1">
      <alignment horizontal="left" vertical="center" wrapText="1"/>
    </xf>
    <xf numFmtId="0" fontId="13" fillId="0" borderId="43" xfId="54" quotePrefix="1" applyFont="1" applyFill="1" applyBorder="1" applyAlignment="1">
      <alignment horizontal="left" vertical="center" wrapText="1"/>
    </xf>
    <xf numFmtId="0" fontId="13" fillId="0" borderId="44" xfId="54" quotePrefix="1" applyFont="1" applyFill="1" applyBorder="1" applyAlignment="1">
      <alignment horizontal="left" vertical="center" wrapText="1"/>
    </xf>
    <xf numFmtId="165" fontId="13" fillId="0" borderId="3" xfId="0" applyNumberFormat="1" applyFont="1" applyFill="1" applyBorder="1" applyAlignment="1">
      <alignment horizontal="center" vertical="center"/>
    </xf>
    <xf numFmtId="165" fontId="13" fillId="0" borderId="33" xfId="0" applyNumberFormat="1" applyFont="1" applyFill="1" applyBorder="1" applyAlignment="1">
      <alignment horizontal="center" vertical="center"/>
    </xf>
    <xf numFmtId="0" fontId="13" fillId="0" borderId="63" xfId="54" applyFont="1" applyFill="1" applyBorder="1" applyAlignment="1">
      <alignment horizontal="left" vertical="center" wrapText="1"/>
    </xf>
    <xf numFmtId="0" fontId="13" fillId="0" borderId="77" xfId="54" applyFont="1" applyFill="1" applyBorder="1" applyAlignment="1">
      <alignment horizontal="left" vertical="center" wrapText="1"/>
    </xf>
    <xf numFmtId="9" fontId="13" fillId="0" borderId="26" xfId="54" applyNumberFormat="1" applyFont="1" applyFill="1" applyBorder="1" applyAlignment="1">
      <alignment horizontal="center" vertical="center" wrapText="1"/>
    </xf>
    <xf numFmtId="3" fontId="13" fillId="0" borderId="86" xfId="0" applyNumberFormat="1" applyFont="1" applyFill="1" applyBorder="1" applyAlignment="1" applyProtection="1">
      <alignment horizontal="center" vertical="center"/>
      <protection locked="0"/>
    </xf>
    <xf numFmtId="49" fontId="13" fillId="0" borderId="86" xfId="0" applyNumberFormat="1" applyFont="1" applyFill="1" applyBorder="1" applyAlignment="1">
      <alignment horizontal="center" vertical="center" wrapText="1"/>
    </xf>
    <xf numFmtId="0" fontId="3" fillId="0" borderId="86" xfId="0" applyFont="1" applyFill="1" applyBorder="1" applyAlignment="1">
      <alignment horizontal="center" vertical="center" wrapText="1"/>
    </xf>
    <xf numFmtId="10" fontId="13" fillId="0" borderId="86" xfId="0" applyNumberFormat="1" applyFont="1" applyFill="1" applyBorder="1" applyAlignment="1">
      <alignment horizontal="center" vertical="center" wrapText="1"/>
    </xf>
    <xf numFmtId="0" fontId="3" fillId="0" borderId="13" xfId="0" applyFont="1" applyFill="1" applyBorder="1" applyAlignment="1">
      <alignment vertical="center" wrapText="1"/>
    </xf>
    <xf numFmtId="0" fontId="13" fillId="0" borderId="92" xfId="54" applyFont="1" applyFill="1" applyBorder="1" applyAlignment="1">
      <alignment horizontal="left" vertical="center" wrapText="1"/>
    </xf>
    <xf numFmtId="0" fontId="13" fillId="0" borderId="86" xfId="0" applyFont="1" applyFill="1" applyBorder="1" applyAlignment="1">
      <alignment vertical="center" wrapText="1"/>
    </xf>
    <xf numFmtId="0" fontId="13" fillId="0" borderId="55" xfId="0" applyFont="1" applyFill="1" applyBorder="1" applyAlignment="1">
      <alignment vertical="center" wrapText="1"/>
    </xf>
    <xf numFmtId="0" fontId="13" fillId="0" borderId="13" xfId="0" applyFont="1" applyFill="1" applyBorder="1" applyAlignment="1">
      <alignment vertical="center" wrapText="1"/>
    </xf>
    <xf numFmtId="0" fontId="13" fillId="0" borderId="26" xfId="0" applyFont="1" applyFill="1" applyBorder="1" applyAlignment="1">
      <alignment vertical="center" wrapText="1"/>
    </xf>
    <xf numFmtId="166" fontId="13" fillId="30" borderId="23" xfId="157" applyNumberFormat="1"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86" xfId="0" applyFont="1" applyFill="1" applyBorder="1" applyAlignment="1">
      <alignment horizontal="left" vertical="center" wrapText="1"/>
    </xf>
    <xf numFmtId="166" fontId="13" fillId="30" borderId="21" xfId="157" applyNumberFormat="1" applyFont="1" applyFill="1" applyBorder="1" applyAlignment="1">
      <alignment horizontal="center" vertical="center" wrapText="1"/>
    </xf>
    <xf numFmtId="166" fontId="13" fillId="30" borderId="77" xfId="157" applyNumberFormat="1" applyFont="1" applyFill="1" applyBorder="1" applyAlignment="1">
      <alignment horizontal="center" vertical="center" wrapText="1"/>
    </xf>
    <xf numFmtId="3" fontId="13" fillId="0" borderId="56" xfId="0" applyNumberFormat="1" applyFont="1" applyFill="1" applyBorder="1" applyAlignment="1">
      <alignment horizontal="center" vertical="center" wrapText="1"/>
    </xf>
    <xf numFmtId="0" fontId="13" fillId="0" borderId="55" xfId="0" applyFont="1" applyFill="1" applyBorder="1" applyAlignment="1">
      <alignment horizontal="center" vertical="center" wrapText="1"/>
    </xf>
    <xf numFmtId="3" fontId="13" fillId="0" borderId="86" xfId="0" applyNumberFormat="1" applyFont="1" applyFill="1" applyBorder="1" applyAlignment="1">
      <alignment horizontal="center" vertical="center" wrapText="1"/>
    </xf>
    <xf numFmtId="166" fontId="13" fillId="0" borderId="86" xfId="0" applyNumberFormat="1" applyFont="1" applyFill="1" applyBorder="1" applyAlignment="1">
      <alignment horizontal="center" vertical="center" wrapText="1"/>
    </xf>
    <xf numFmtId="10" fontId="100" fillId="0" borderId="77" xfId="54" applyNumberFormat="1" applyFont="1" applyFill="1" applyBorder="1" applyAlignment="1">
      <alignment horizontal="center" vertical="center" wrapText="1"/>
    </xf>
    <xf numFmtId="0" fontId="13" fillId="0" borderId="23" xfId="0" applyFont="1" applyFill="1" applyBorder="1" applyAlignment="1">
      <alignment horizontal="left" vertical="center" wrapText="1"/>
    </xf>
    <xf numFmtId="0" fontId="13" fillId="0" borderId="83" xfId="0" applyFont="1" applyFill="1" applyBorder="1" applyAlignment="1">
      <alignment vertical="center" wrapText="1"/>
    </xf>
    <xf numFmtId="0" fontId="3" fillId="0" borderId="33" xfId="0" applyFont="1" applyFill="1" applyBorder="1" applyAlignment="1">
      <alignment vertical="center" wrapText="1"/>
    </xf>
    <xf numFmtId="0" fontId="13" fillId="30" borderId="33" xfId="0" applyFont="1" applyFill="1" applyBorder="1" applyAlignment="1">
      <alignment vertical="center" wrapText="1"/>
    </xf>
    <xf numFmtId="0" fontId="34" fillId="30" borderId="33" xfId="0" applyFont="1" applyFill="1" applyBorder="1" applyAlignment="1">
      <alignment vertical="center" wrapText="1"/>
    </xf>
    <xf numFmtId="0" fontId="13" fillId="0" borderId="33" xfId="0" applyFont="1" applyFill="1" applyBorder="1" applyAlignment="1">
      <alignment vertical="center" wrapText="1"/>
    </xf>
    <xf numFmtId="166" fontId="13" fillId="30" borderId="55" xfId="0" applyNumberFormat="1" applyFont="1" applyFill="1" applyBorder="1" applyAlignment="1">
      <alignment horizontal="center" vertical="center" wrapText="1"/>
    </xf>
    <xf numFmtId="166" fontId="13" fillId="0" borderId="26" xfId="54" applyNumberFormat="1" applyFont="1" applyFill="1" applyBorder="1" applyAlignment="1">
      <alignment horizontal="center" vertical="center" wrapText="1"/>
    </xf>
    <xf numFmtId="0" fontId="13" fillId="0" borderId="23" xfId="54" applyFont="1" applyFill="1" applyBorder="1" applyAlignment="1">
      <alignment horizontal="center" wrapText="1"/>
    </xf>
    <xf numFmtId="0" fontId="13" fillId="0" borderId="42" xfId="54" applyFont="1" applyFill="1" applyBorder="1" applyAlignment="1">
      <alignment horizontal="left" vertical="center" wrapText="1"/>
    </xf>
    <xf numFmtId="0" fontId="13" fillId="0" borderId="43" xfId="54" applyFont="1" applyFill="1" applyBorder="1" applyAlignment="1">
      <alignment horizontal="left" vertical="center" wrapText="1"/>
    </xf>
    <xf numFmtId="10" fontId="13" fillId="0" borderId="63" xfId="54" applyNumberFormat="1" applyFont="1" applyFill="1" applyBorder="1" applyAlignment="1">
      <alignment horizontal="center" vertical="center" wrapText="1"/>
    </xf>
    <xf numFmtId="0" fontId="13" fillId="0" borderId="79" xfId="0" applyFont="1" applyFill="1" applyBorder="1" applyAlignment="1">
      <alignment horizontal="left" vertical="center" wrapText="1"/>
    </xf>
    <xf numFmtId="0" fontId="13" fillId="0" borderId="26" xfId="54" applyFont="1" applyFill="1" applyBorder="1" applyAlignment="1">
      <alignment horizontal="center" vertical="center" wrapText="1"/>
    </xf>
    <xf numFmtId="0" fontId="13" fillId="0" borderId="80" xfId="54" applyFont="1" applyFill="1" applyBorder="1" applyAlignment="1">
      <alignment horizontal="left" vertical="center" wrapText="1"/>
    </xf>
    <xf numFmtId="0" fontId="13" fillId="0" borderId="23" xfId="54" applyFont="1" applyFill="1" applyBorder="1" applyAlignment="1">
      <alignment horizontal="left" vertical="center" wrapText="1"/>
    </xf>
    <xf numFmtId="165" fontId="13" fillId="0" borderId="23" xfId="54" applyNumberFormat="1" applyFont="1" applyFill="1" applyBorder="1" applyAlignment="1">
      <alignment horizontal="left" vertical="center" wrapText="1"/>
    </xf>
    <xf numFmtId="0" fontId="13" fillId="0" borderId="23" xfId="54" applyFont="1" applyFill="1" applyBorder="1" applyAlignment="1">
      <alignment vertical="center" wrapText="1"/>
    </xf>
    <xf numFmtId="0" fontId="13" fillId="0" borderId="23" xfId="54" applyFont="1" applyFill="1" applyBorder="1" applyAlignment="1">
      <alignment horizontal="left" vertical="center" wrapText="1"/>
    </xf>
    <xf numFmtId="0" fontId="13" fillId="0" borderId="13" xfId="54" applyFont="1" applyBorder="1" applyAlignment="1">
      <alignment horizontal="center" vertical="center" wrapText="1"/>
    </xf>
    <xf numFmtId="10" fontId="13" fillId="0" borderId="23" xfId="157" applyNumberFormat="1" applyFont="1" applyFill="1" applyBorder="1" applyAlignment="1">
      <alignment horizontal="center" vertical="center" wrapText="1"/>
    </xf>
    <xf numFmtId="0" fontId="109" fillId="0" borderId="65" xfId="0" applyFont="1" applyBorder="1" applyAlignment="1">
      <alignment horizontal="center" vertical="center" wrapText="1"/>
    </xf>
    <xf numFmtId="0" fontId="109" fillId="0" borderId="66" xfId="0" applyFont="1" applyBorder="1" applyAlignment="1">
      <alignment horizontal="center" vertical="center" wrapText="1"/>
    </xf>
    <xf numFmtId="0" fontId="110" fillId="0" borderId="68" xfId="0" applyFont="1" applyBorder="1" applyAlignment="1">
      <alignment vertical="center" wrapText="1"/>
    </xf>
    <xf numFmtId="0" fontId="110" fillId="0" borderId="79" xfId="0" applyFont="1" applyBorder="1" applyAlignment="1">
      <alignment vertical="center" wrapText="1"/>
    </xf>
    <xf numFmtId="0" fontId="110" fillId="0" borderId="54" xfId="0" applyFont="1" applyBorder="1" applyAlignment="1">
      <alignment vertical="center" wrapText="1"/>
    </xf>
    <xf numFmtId="0" fontId="110" fillId="0" borderId="80" xfId="0" applyFont="1" applyBorder="1" applyAlignment="1">
      <alignment vertical="center" wrapText="1"/>
    </xf>
    <xf numFmtId="0" fontId="107" fillId="0" borderId="0" xfId="55" applyFont="1" applyBorder="1" applyAlignment="1">
      <alignment horizontal="left" vertical="center" wrapText="1"/>
    </xf>
    <xf numFmtId="0" fontId="68" fillId="0" borderId="0" xfId="55" applyFont="1" applyBorder="1" applyAlignment="1">
      <alignment horizontal="left" vertical="center" wrapText="1"/>
    </xf>
    <xf numFmtId="0" fontId="90" fillId="0" borderId="0" xfId="55"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0" fillId="0" borderId="0" xfId="0" applyAlignment="1"/>
    <xf numFmtId="0" fontId="90" fillId="0" borderId="0" xfId="55" applyFont="1" applyAlignment="1">
      <alignment horizontal="center"/>
    </xf>
    <xf numFmtId="0" fontId="0" fillId="0" borderId="66" xfId="0" applyBorder="1" applyAlignment="1">
      <alignment horizontal="center" vertical="center" wrapText="1"/>
    </xf>
    <xf numFmtId="0" fontId="0" fillId="0" borderId="68" xfId="0" applyBorder="1" applyAlignment="1">
      <alignment vertical="center" wrapText="1"/>
    </xf>
    <xf numFmtId="0" fontId="0" fillId="0" borderId="79" xfId="0" applyBorder="1" applyAlignment="1">
      <alignment vertical="center" wrapText="1"/>
    </xf>
    <xf numFmtId="0" fontId="0" fillId="0" borderId="54" xfId="0" applyBorder="1" applyAlignment="1">
      <alignment vertical="center" wrapText="1"/>
    </xf>
    <xf numFmtId="0" fontId="0" fillId="0" borderId="80" xfId="0" applyBorder="1" applyAlignment="1">
      <alignment vertical="center" wrapText="1"/>
    </xf>
    <xf numFmtId="0" fontId="109" fillId="0" borderId="68" xfId="0" applyFont="1" applyBorder="1" applyAlignment="1">
      <alignment horizontal="center" vertical="center" wrapText="1"/>
    </xf>
    <xf numFmtId="0" fontId="109" fillId="0" borderId="79" xfId="0" applyFont="1" applyBorder="1" applyAlignment="1">
      <alignment horizontal="center" vertical="center" wrapText="1"/>
    </xf>
    <xf numFmtId="0" fontId="109" fillId="0" borderId="54" xfId="0" applyFont="1" applyBorder="1" applyAlignment="1">
      <alignment horizontal="center" vertical="center" wrapText="1"/>
    </xf>
    <xf numFmtId="0" fontId="109" fillId="0" borderId="80" xfId="0" applyFont="1" applyBorder="1" applyAlignment="1">
      <alignment horizontal="center" vertical="center" wrapText="1"/>
    </xf>
    <xf numFmtId="0" fontId="111" fillId="0" borderId="65" xfId="0" applyFont="1" applyBorder="1" applyAlignment="1">
      <alignment horizontal="center" vertical="center" wrapText="1"/>
    </xf>
    <xf numFmtId="0" fontId="0" fillId="0" borderId="66" xfId="0" applyBorder="1" applyAlignment="1">
      <alignment wrapText="1"/>
    </xf>
    <xf numFmtId="0" fontId="0" fillId="0" borderId="68" xfId="0" applyBorder="1" applyAlignment="1">
      <alignment wrapText="1"/>
    </xf>
    <xf numFmtId="0" fontId="0" fillId="0" borderId="79" xfId="0" applyBorder="1" applyAlignment="1">
      <alignment wrapText="1"/>
    </xf>
    <xf numFmtId="0" fontId="0" fillId="0" borderId="54" xfId="0" applyBorder="1" applyAlignment="1">
      <alignment wrapText="1"/>
    </xf>
    <xf numFmtId="0" fontId="0" fillId="0" borderId="80" xfId="0" applyBorder="1" applyAlignment="1">
      <alignment wrapText="1"/>
    </xf>
    <xf numFmtId="0" fontId="107" fillId="0" borderId="0" xfId="55" applyFont="1" applyAlignment="1">
      <alignment horizontal="left" vertical="center" wrapText="1"/>
    </xf>
    <xf numFmtId="0" fontId="68" fillId="0" borderId="0" xfId="55" applyFont="1" applyAlignment="1">
      <alignment horizontal="left" vertical="center" wrapText="1"/>
    </xf>
    <xf numFmtId="0" fontId="93" fillId="0" borderId="0" xfId="55" applyFont="1" applyAlignment="1">
      <alignment horizontal="left" vertical="top" wrapText="1"/>
    </xf>
    <xf numFmtId="0" fontId="13" fillId="0" borderId="37" xfId="54" applyFont="1" applyBorder="1" applyAlignment="1">
      <alignment vertical="center" wrapText="1"/>
    </xf>
    <xf numFmtId="0" fontId="13" fillId="0" borderId="35" xfId="54" applyFont="1" applyBorder="1" applyAlignment="1">
      <alignment vertical="center" wrapText="1"/>
    </xf>
    <xf numFmtId="0" fontId="71" fillId="30" borderId="37" xfId="54" applyFont="1" applyFill="1" applyBorder="1" applyAlignment="1">
      <alignment horizontal="center" vertical="center" wrapText="1"/>
    </xf>
    <xf numFmtId="0" fontId="71" fillId="30" borderId="35" xfId="54" applyFont="1" applyFill="1" applyBorder="1" applyAlignment="1">
      <alignment horizontal="center" vertical="center" wrapText="1"/>
    </xf>
    <xf numFmtId="0" fontId="0" fillId="0" borderId="35" xfId="0" applyBorder="1" applyAlignment="1">
      <alignment horizontal="center" vertical="center" wrapText="1"/>
    </xf>
    <xf numFmtId="0" fontId="0" fillId="0" borderId="27" xfId="0" applyBorder="1" applyAlignment="1">
      <alignment horizontal="center" vertical="center" wrapText="1"/>
    </xf>
    <xf numFmtId="0" fontId="34" fillId="30" borderId="41" xfId="0" applyFont="1" applyFill="1" applyBorder="1" applyAlignment="1">
      <alignment horizontal="center" vertical="center" wrapText="1"/>
    </xf>
    <xf numFmtId="0" fontId="34" fillId="30" borderId="3" xfId="0" applyFont="1" applyFill="1" applyBorder="1" applyAlignment="1">
      <alignment horizontal="center" vertical="center" wrapText="1"/>
    </xf>
    <xf numFmtId="0" fontId="0" fillId="0" borderId="14" xfId="0" applyBorder="1" applyAlignment="1">
      <alignment horizontal="center" vertical="center" wrapText="1"/>
    </xf>
    <xf numFmtId="0" fontId="13" fillId="29" borderId="19" xfId="54" applyFont="1" applyFill="1" applyBorder="1" applyAlignment="1">
      <alignment horizontal="center" vertical="center" wrapText="1"/>
    </xf>
    <xf numFmtId="0" fontId="13" fillId="29" borderId="22" xfId="54" applyFont="1" applyFill="1" applyBorder="1" applyAlignment="1">
      <alignment horizontal="center" vertical="center" wrapText="1"/>
    </xf>
    <xf numFmtId="0" fontId="70" fillId="31" borderId="55" xfId="54" applyFont="1" applyFill="1" applyBorder="1" applyAlignment="1">
      <alignment horizontal="center" vertical="center" textRotation="90" wrapText="1"/>
    </xf>
    <xf numFmtId="0" fontId="70" fillId="31" borderId="56" xfId="54" applyFont="1" applyFill="1" applyBorder="1" applyAlignment="1">
      <alignment horizontal="center" vertical="center" textRotation="90" wrapText="1"/>
    </xf>
    <xf numFmtId="0" fontId="70" fillId="31" borderId="57" xfId="54" applyFont="1" applyFill="1" applyBorder="1" applyAlignment="1">
      <alignment horizontal="center" vertical="center" textRotation="90" wrapText="1"/>
    </xf>
    <xf numFmtId="0" fontId="13" fillId="29" borderId="24" xfId="54" applyFont="1" applyFill="1" applyBorder="1" applyAlignment="1">
      <alignment horizontal="center" vertical="center" wrapText="1"/>
    </xf>
    <xf numFmtId="0" fontId="34" fillId="30" borderId="83" xfId="54" applyFont="1" applyFill="1" applyBorder="1" applyAlignment="1">
      <alignment horizontal="center" vertical="center" wrapText="1"/>
    </xf>
    <xf numFmtId="0" fontId="34" fillId="30" borderId="34" xfId="54" applyFont="1" applyFill="1" applyBorder="1" applyAlignment="1">
      <alignment horizontal="center" vertical="center" wrapText="1"/>
    </xf>
    <xf numFmtId="0" fontId="52" fillId="30" borderId="73" xfId="54" applyFont="1" applyFill="1" applyBorder="1" applyAlignment="1">
      <alignment horizontal="center" vertical="center" wrapText="1"/>
    </xf>
    <xf numFmtId="0" fontId="52" fillId="30" borderId="74" xfId="54" applyFont="1" applyFill="1" applyBorder="1" applyAlignment="1">
      <alignment horizontal="center" vertical="center" wrapText="1"/>
    </xf>
    <xf numFmtId="0" fontId="34" fillId="30" borderId="19" xfId="54" applyFont="1" applyFill="1" applyBorder="1" applyAlignment="1">
      <alignment horizontal="center" vertical="center" wrapText="1"/>
    </xf>
    <xf numFmtId="0" fontId="34" fillId="30" borderId="22" xfId="54" applyFont="1" applyFill="1" applyBorder="1" applyAlignment="1">
      <alignment horizontal="center" vertical="center" wrapText="1"/>
    </xf>
    <xf numFmtId="0" fontId="34" fillId="30" borderId="76" xfId="54" applyFont="1" applyFill="1" applyBorder="1" applyAlignment="1">
      <alignment horizontal="center" vertical="center" wrapText="1"/>
    </xf>
    <xf numFmtId="0" fontId="34" fillId="30" borderId="20" xfId="54" applyFont="1" applyFill="1" applyBorder="1" applyAlignment="1">
      <alignment vertical="center" wrapText="1"/>
    </xf>
    <xf numFmtId="0" fontId="34" fillId="30" borderId="13" xfId="54" applyFont="1" applyFill="1" applyBorder="1" applyAlignment="1">
      <alignment vertical="center" wrapText="1"/>
    </xf>
    <xf numFmtId="0" fontId="34" fillId="30" borderId="75" xfId="54" applyFont="1" applyFill="1" applyBorder="1" applyAlignment="1">
      <alignment vertical="center" wrapText="1"/>
    </xf>
    <xf numFmtId="0" fontId="34" fillId="30" borderId="20" xfId="54" applyFont="1" applyFill="1" applyBorder="1" applyAlignment="1">
      <alignment horizontal="center" vertical="center" wrapText="1"/>
    </xf>
    <xf numFmtId="0" fontId="34" fillId="30" borderId="13" xfId="54" applyFont="1" applyFill="1" applyBorder="1" applyAlignment="1">
      <alignment horizontal="center" vertical="center" wrapText="1"/>
    </xf>
    <xf numFmtId="0" fontId="34" fillId="30" borderId="75" xfId="54" applyFont="1" applyFill="1" applyBorder="1" applyAlignment="1">
      <alignment horizontal="center" vertical="center" wrapText="1"/>
    </xf>
    <xf numFmtId="0" fontId="52" fillId="30" borderId="20" xfId="54" applyFont="1" applyFill="1" applyBorder="1" applyAlignment="1">
      <alignment horizontal="center" vertical="center" wrapText="1"/>
    </xf>
    <xf numFmtId="0" fontId="52" fillId="30" borderId="13" xfId="54" applyFont="1" applyFill="1" applyBorder="1" applyAlignment="1">
      <alignment horizontal="center" vertical="center" wrapText="1"/>
    </xf>
    <xf numFmtId="0" fontId="52" fillId="30" borderId="75" xfId="54" applyFont="1" applyFill="1" applyBorder="1" applyAlignment="1">
      <alignment horizontal="center" vertical="center" wrapText="1"/>
    </xf>
    <xf numFmtId="0" fontId="34" fillId="30" borderId="55" xfId="54" applyFont="1" applyFill="1" applyBorder="1" applyAlignment="1">
      <alignment horizontal="center" vertical="center" wrapText="1"/>
    </xf>
    <xf numFmtId="0" fontId="34" fillId="30" borderId="57" xfId="54" applyFont="1" applyFill="1" applyBorder="1" applyAlignment="1">
      <alignment horizontal="center" vertical="center" wrapText="1"/>
    </xf>
    <xf numFmtId="0" fontId="13" fillId="29" borderId="68" xfId="54" applyFont="1" applyFill="1" applyBorder="1" applyAlignment="1">
      <alignment horizontal="center" vertical="center" wrapText="1"/>
    </xf>
    <xf numFmtId="0" fontId="13" fillId="29" borderId="65" xfId="54" applyFont="1" applyFill="1" applyBorder="1" applyAlignment="1">
      <alignment horizontal="center" vertical="center" wrapText="1"/>
    </xf>
    <xf numFmtId="0" fontId="13" fillId="29" borderId="54" xfId="54" applyFont="1" applyFill="1" applyBorder="1" applyAlignment="1">
      <alignment horizontal="center" vertical="center" wrapText="1"/>
    </xf>
    <xf numFmtId="0" fontId="72" fillId="32" borderId="68" xfId="54" applyFont="1" applyFill="1" applyBorder="1" applyAlignment="1">
      <alignment horizontal="center" vertical="center" textRotation="90" wrapText="1"/>
    </xf>
    <xf numFmtId="0" fontId="72" fillId="32" borderId="54" xfId="54" applyFont="1" applyFill="1" applyBorder="1" applyAlignment="1">
      <alignment horizontal="center" vertical="center" textRotation="90" wrapText="1"/>
    </xf>
    <xf numFmtId="0" fontId="13" fillId="0" borderId="20" xfId="54" applyFont="1" applyBorder="1" applyAlignment="1">
      <alignment horizontal="center" vertical="center" wrapText="1"/>
    </xf>
    <xf numFmtId="0" fontId="0" fillId="0" borderId="13" xfId="0" applyBorder="1" applyAlignment="1">
      <alignment horizontal="center" vertical="center" wrapText="1"/>
    </xf>
    <xf numFmtId="0" fontId="74" fillId="0" borderId="65" xfId="54" applyFont="1" applyBorder="1" applyAlignment="1">
      <alignment horizontal="center" vertical="center" textRotation="90" wrapText="1"/>
    </xf>
    <xf numFmtId="0" fontId="74" fillId="0" borderId="66" xfId="54" applyFont="1" applyBorder="1" applyAlignment="1">
      <alignment horizontal="center" vertical="center" textRotation="90" wrapText="1"/>
    </xf>
    <xf numFmtId="0" fontId="74" fillId="0" borderId="68" xfId="54" applyFont="1" applyBorder="1" applyAlignment="1">
      <alignment horizontal="center" vertical="center" textRotation="90" wrapText="1"/>
    </xf>
    <xf numFmtId="0" fontId="74" fillId="0" borderId="79" xfId="54" applyFont="1" applyBorder="1" applyAlignment="1">
      <alignment horizontal="center" vertical="center" textRotation="90" wrapText="1"/>
    </xf>
    <xf numFmtId="0" fontId="74" fillId="0" borderId="54" xfId="54" applyFont="1" applyBorder="1" applyAlignment="1">
      <alignment horizontal="center" vertical="center" textRotation="90" wrapText="1"/>
    </xf>
    <xf numFmtId="0" fontId="74" fillId="0" borderId="80" xfId="54" applyFont="1" applyBorder="1" applyAlignment="1">
      <alignment horizontal="center" vertical="center" textRotation="90" wrapText="1"/>
    </xf>
    <xf numFmtId="0" fontId="34" fillId="30" borderId="21" xfId="54" applyFont="1" applyFill="1" applyBorder="1" applyAlignment="1">
      <alignment horizontal="left" vertical="center" wrapText="1"/>
    </xf>
    <xf numFmtId="0" fontId="34" fillId="30" borderId="23" xfId="54" applyFont="1" applyFill="1" applyBorder="1" applyAlignment="1">
      <alignment horizontal="left" vertical="center" wrapText="1"/>
    </xf>
    <xf numFmtId="0" fontId="34" fillId="30" borderId="26" xfId="54" applyFont="1" applyFill="1" applyBorder="1" applyAlignment="1">
      <alignment horizontal="left" vertical="center" wrapText="1"/>
    </xf>
    <xf numFmtId="0" fontId="34" fillId="30" borderId="38" xfId="54" applyFont="1" applyFill="1" applyBorder="1" applyAlignment="1">
      <alignment horizontal="center" vertical="center" wrapText="1"/>
    </xf>
    <xf numFmtId="0" fontId="34" fillId="30" borderId="43" xfId="54" applyFont="1" applyFill="1" applyBorder="1" applyAlignment="1">
      <alignment horizontal="center" vertical="center" wrapText="1"/>
    </xf>
    <xf numFmtId="0" fontId="34" fillId="30" borderId="73" xfId="54" applyFont="1" applyFill="1" applyBorder="1" applyAlignment="1">
      <alignment horizontal="center" vertical="center" wrapText="1"/>
    </xf>
    <xf numFmtId="0" fontId="0" fillId="0" borderId="74" xfId="0" applyBorder="1" applyAlignment="1">
      <alignment horizontal="center" vertical="center" wrapText="1"/>
    </xf>
    <xf numFmtId="0" fontId="13" fillId="0" borderId="37" xfId="54" applyFont="1" applyBorder="1" applyAlignment="1">
      <alignment horizontal="left" vertical="center" wrapText="1"/>
    </xf>
    <xf numFmtId="0" fontId="13" fillId="0" borderId="21" xfId="54" applyFont="1" applyBorder="1" applyAlignment="1">
      <alignment horizontal="left" vertical="center" wrapText="1"/>
    </xf>
    <xf numFmtId="0" fontId="13" fillId="0" borderId="3" xfId="54" applyFont="1" applyBorder="1" applyAlignment="1">
      <alignment horizontal="left" vertical="center"/>
    </xf>
    <xf numFmtId="0" fontId="13" fillId="0" borderId="43" xfId="54" applyFont="1" applyBorder="1" applyAlignment="1">
      <alignment horizontal="left" vertical="center"/>
    </xf>
    <xf numFmtId="0" fontId="13" fillId="0" borderId="36" xfId="54" applyFont="1" applyBorder="1" applyAlignment="1">
      <alignment horizontal="left" vertical="center"/>
    </xf>
    <xf numFmtId="0" fontId="13" fillId="0" borderId="44" xfId="54" applyFont="1" applyBorder="1" applyAlignment="1">
      <alignment horizontal="left" vertical="center"/>
    </xf>
    <xf numFmtId="0" fontId="13" fillId="0" borderId="3" xfId="0" applyFont="1" applyBorder="1" applyAlignment="1">
      <alignment horizontal="left" vertical="center" wrapText="1"/>
    </xf>
    <xf numFmtId="0" fontId="13" fillId="0" borderId="43" xfId="0" applyFont="1" applyBorder="1" applyAlignment="1">
      <alignment horizontal="left" vertical="center" wrapText="1"/>
    </xf>
    <xf numFmtId="0" fontId="13" fillId="0" borderId="36" xfId="0" applyFont="1" applyBorder="1" applyAlignment="1">
      <alignment horizontal="left" vertical="center" wrapText="1"/>
    </xf>
    <xf numFmtId="0" fontId="13" fillId="0" borderId="44" xfId="0" applyFont="1" applyBorder="1" applyAlignment="1">
      <alignment horizontal="left" vertical="center" wrapText="1"/>
    </xf>
    <xf numFmtId="0" fontId="86" fillId="0" borderId="30" xfId="54" applyFont="1" applyBorder="1" applyAlignment="1">
      <alignment horizontal="center" vertical="center" wrapText="1"/>
    </xf>
    <xf numFmtId="0" fontId="86" fillId="0" borderId="31" xfId="54" applyFont="1" applyBorder="1" applyAlignment="1">
      <alignment horizontal="center" vertical="center" wrapText="1"/>
    </xf>
    <xf numFmtId="0" fontId="34" fillId="30" borderId="74" xfId="54" applyFont="1" applyFill="1" applyBorder="1" applyAlignment="1">
      <alignment horizontal="center" vertical="center" wrapText="1"/>
    </xf>
    <xf numFmtId="0" fontId="34" fillId="30" borderId="37" xfId="54" applyFont="1" applyFill="1" applyBorder="1" applyAlignment="1">
      <alignment horizontal="center" vertical="center" wrapText="1"/>
    </xf>
    <xf numFmtId="0" fontId="34" fillId="30" borderId="27" xfId="54" applyFont="1" applyFill="1" applyBorder="1" applyAlignment="1">
      <alignment horizontal="center" vertical="center" wrapText="1"/>
    </xf>
    <xf numFmtId="0" fontId="34" fillId="30" borderId="51" xfId="54" applyFont="1" applyFill="1" applyBorder="1" applyAlignment="1">
      <alignment horizontal="center" vertical="center" wrapText="1"/>
    </xf>
    <xf numFmtId="0" fontId="34" fillId="30" borderId="41" xfId="54" applyFont="1" applyFill="1" applyBorder="1" applyAlignment="1">
      <alignment horizontal="center" vertical="center" wrapText="1"/>
    </xf>
    <xf numFmtId="0" fontId="0" fillId="0" borderId="3" xfId="0" applyBorder="1" applyAlignment="1">
      <alignment horizontal="center" vertical="center" wrapText="1"/>
    </xf>
    <xf numFmtId="0" fontId="0" fillId="0" borderId="43" xfId="0" applyBorder="1" applyAlignment="1">
      <alignment horizontal="center" vertical="center" wrapText="1"/>
    </xf>
    <xf numFmtId="0" fontId="13" fillId="0" borderId="75" xfId="54" applyFont="1" applyBorder="1" applyAlignment="1">
      <alignment horizontal="center" vertical="center" wrapText="1"/>
    </xf>
    <xf numFmtId="0" fontId="14" fillId="0" borderId="51" xfId="0" applyFont="1" applyBorder="1" applyAlignment="1">
      <alignment horizontal="center" vertical="center" wrapText="1"/>
    </xf>
    <xf numFmtId="0" fontId="13" fillId="0" borderId="13" xfId="54" applyFont="1" applyBorder="1" applyAlignment="1">
      <alignment horizontal="center" vertical="center" wrapText="1"/>
    </xf>
    <xf numFmtId="0" fontId="0" fillId="0" borderId="25" xfId="0" applyBorder="1" applyAlignment="1">
      <alignment horizontal="center" vertical="center" wrapText="1"/>
    </xf>
    <xf numFmtId="0" fontId="0" fillId="0" borderId="60" xfId="0" applyBorder="1" applyAlignment="1">
      <alignment horizontal="center" vertical="center" wrapText="1"/>
    </xf>
    <xf numFmtId="0" fontId="13" fillId="0" borderId="75" xfId="54" applyFont="1" applyFill="1" applyBorder="1" applyAlignment="1">
      <alignment horizontal="center" vertical="center" wrapText="1"/>
    </xf>
    <xf numFmtId="0" fontId="13" fillId="0" borderId="73" xfId="54" applyFont="1" applyBorder="1" applyAlignment="1">
      <alignment horizontal="center" vertical="center" wrapText="1"/>
    </xf>
    <xf numFmtId="0" fontId="14" fillId="0" borderId="74" xfId="0" applyFont="1" applyBorder="1" applyAlignment="1">
      <alignment horizontal="center" vertical="center" wrapText="1"/>
    </xf>
    <xf numFmtId="0" fontId="14" fillId="0" borderId="60" xfId="0" applyFont="1" applyBorder="1" applyAlignment="1">
      <alignment horizontal="center" vertical="center" wrapText="1"/>
    </xf>
    <xf numFmtId="0" fontId="13" fillId="0" borderId="76" xfId="54" applyFont="1" applyBorder="1" applyAlignment="1">
      <alignment horizontal="center" vertical="center" wrapText="1"/>
    </xf>
    <xf numFmtId="0" fontId="0" fillId="0" borderId="82" xfId="0" applyBorder="1" applyAlignment="1">
      <alignment horizontal="center" vertical="center" wrapText="1"/>
    </xf>
    <xf numFmtId="0" fontId="13" fillId="29" borderId="13" xfId="0" applyFont="1" applyFill="1" applyBorder="1" applyAlignment="1">
      <alignment horizontal="center" vertical="center" wrapText="1"/>
    </xf>
    <xf numFmtId="0" fontId="13" fillId="29" borderId="13" xfId="54" applyFont="1" applyFill="1" applyBorder="1" applyAlignment="1">
      <alignment horizontal="center" vertical="center" wrapText="1"/>
    </xf>
    <xf numFmtId="0" fontId="13" fillId="0" borderId="13" xfId="54" applyFont="1" applyFill="1" applyBorder="1" applyAlignment="1">
      <alignment horizontal="center" vertical="center" wrapText="1"/>
    </xf>
    <xf numFmtId="0" fontId="13" fillId="0" borderId="23" xfId="54" applyFont="1" applyFill="1" applyBorder="1" applyAlignment="1">
      <alignment horizontal="left" vertical="center" wrapText="1"/>
    </xf>
    <xf numFmtId="0" fontId="72" fillId="27" borderId="65" xfId="54" applyFont="1" applyFill="1" applyBorder="1" applyAlignment="1">
      <alignment horizontal="center" vertical="center" textRotation="90" wrapText="1"/>
    </xf>
    <xf numFmtId="0" fontId="72" fillId="27" borderId="68" xfId="54" applyFont="1" applyFill="1" applyBorder="1" applyAlignment="1">
      <alignment horizontal="center" vertical="center" textRotation="90" wrapText="1"/>
    </xf>
    <xf numFmtId="0" fontId="72" fillId="27" borderId="54" xfId="54" applyFont="1" applyFill="1" applyBorder="1" applyAlignment="1">
      <alignment horizontal="center" vertical="center" textRotation="90" wrapText="1"/>
    </xf>
    <xf numFmtId="0" fontId="52" fillId="30" borderId="25" xfId="54" applyFont="1" applyFill="1" applyBorder="1" applyAlignment="1">
      <alignment horizontal="center" vertical="center" wrapText="1"/>
    </xf>
    <xf numFmtId="0" fontId="13" fillId="29" borderId="55" xfId="54" applyFont="1" applyFill="1" applyBorder="1" applyAlignment="1">
      <alignment horizontal="center" vertical="center" wrapText="1"/>
    </xf>
    <xf numFmtId="0" fontId="13" fillId="29" borderId="56" xfId="54" applyFont="1" applyFill="1" applyBorder="1" applyAlignment="1">
      <alignment horizontal="center" vertical="center" wrapText="1"/>
    </xf>
    <xf numFmtId="0" fontId="13" fillId="29" borderId="57" xfId="54" applyFont="1" applyFill="1" applyBorder="1" applyAlignment="1">
      <alignment horizontal="center" vertical="center" wrapText="1"/>
    </xf>
    <xf numFmtId="0" fontId="70" fillId="33" borderId="55" xfId="54" applyFont="1" applyFill="1" applyBorder="1" applyAlignment="1">
      <alignment horizontal="center" vertical="center" textRotation="90" wrapText="1"/>
    </xf>
    <xf numFmtId="0" fontId="70" fillId="33" borderId="56" xfId="54" applyFont="1" applyFill="1" applyBorder="1" applyAlignment="1">
      <alignment horizontal="center" vertical="center" textRotation="90" wrapText="1"/>
    </xf>
    <xf numFmtId="0" fontId="70" fillId="33" borderId="57" xfId="54" applyFont="1" applyFill="1" applyBorder="1" applyAlignment="1">
      <alignment horizontal="center" vertical="center" textRotation="90" wrapText="1"/>
    </xf>
    <xf numFmtId="0" fontId="0" fillId="0" borderId="51" xfId="0" applyBorder="1" applyAlignment="1">
      <alignment horizontal="center" vertical="center"/>
    </xf>
    <xf numFmtId="0" fontId="52" fillId="30" borderId="51" xfId="54" applyFont="1" applyFill="1" applyBorder="1" applyAlignment="1">
      <alignment horizontal="center" vertical="center" wrapText="1"/>
    </xf>
    <xf numFmtId="0" fontId="34" fillId="30" borderId="24" xfId="54" applyFont="1" applyFill="1" applyBorder="1" applyAlignment="1">
      <alignment horizontal="center" vertical="center" wrapText="1"/>
    </xf>
    <xf numFmtId="0" fontId="34" fillId="30" borderId="25" xfId="54" applyFont="1" applyFill="1" applyBorder="1" applyAlignment="1">
      <alignment vertical="center" wrapText="1"/>
    </xf>
    <xf numFmtId="0" fontId="34" fillId="30" borderId="25" xfId="54" applyFont="1" applyFill="1" applyBorder="1" applyAlignment="1">
      <alignment horizontal="center" vertical="center" wrapText="1"/>
    </xf>
    <xf numFmtId="0" fontId="34" fillId="30" borderId="78" xfId="54" applyFont="1" applyFill="1" applyBorder="1" applyAlignment="1">
      <alignment horizontal="center" vertical="center" wrapText="1"/>
    </xf>
    <xf numFmtId="0" fontId="34" fillId="30" borderId="72" xfId="54" applyFont="1" applyFill="1" applyBorder="1" applyAlignment="1">
      <alignment horizontal="center" vertical="center" wrapText="1"/>
    </xf>
    <xf numFmtId="0" fontId="34" fillId="30" borderId="14" xfId="0" applyFont="1" applyFill="1" applyBorder="1" applyAlignment="1">
      <alignment horizontal="center" vertical="center" wrapText="1"/>
    </xf>
    <xf numFmtId="0" fontId="13" fillId="0" borderId="38" xfId="54" applyFont="1" applyBorder="1" applyAlignment="1">
      <alignment horizontal="left" vertical="center"/>
    </xf>
    <xf numFmtId="0" fontId="13" fillId="0" borderId="23" xfId="54" applyFont="1" applyBorder="1" applyAlignment="1">
      <alignment horizontal="left" vertical="center"/>
    </xf>
    <xf numFmtId="0" fontId="13" fillId="0" borderId="41" xfId="0" applyFont="1" applyBorder="1" applyAlignment="1">
      <alignment horizontal="left" vertical="center" wrapText="1"/>
    </xf>
    <xf numFmtId="0" fontId="86" fillId="0" borderId="30" xfId="54" applyFont="1" applyBorder="1" applyAlignment="1">
      <alignment horizontal="left" vertical="center"/>
    </xf>
    <xf numFmtId="0" fontId="86" fillId="0" borderId="31" xfId="54" applyFont="1" applyBorder="1" applyAlignment="1">
      <alignment horizontal="left" vertical="center"/>
    </xf>
    <xf numFmtId="0" fontId="13" fillId="0" borderId="37" xfId="54" applyFont="1" applyBorder="1" applyAlignment="1">
      <alignment horizontal="left" vertical="center"/>
    </xf>
    <xf numFmtId="0" fontId="13" fillId="0" borderId="21" xfId="54" applyFont="1" applyBorder="1" applyAlignment="1">
      <alignment horizontal="left" vertical="center"/>
    </xf>
    <xf numFmtId="0" fontId="13" fillId="0" borderId="64" xfId="0" applyFont="1" applyBorder="1" applyAlignment="1">
      <alignment horizontal="left" vertical="center" wrapText="1"/>
    </xf>
    <xf numFmtId="0" fontId="13" fillId="0" borderId="39" xfId="54" applyFont="1" applyBorder="1" applyAlignment="1">
      <alignment horizontal="left" vertical="center"/>
    </xf>
    <xf numFmtId="0" fontId="13" fillId="0" borderId="26" xfId="54" applyFont="1" applyBorder="1" applyAlignment="1">
      <alignment horizontal="left" vertical="center"/>
    </xf>
    <xf numFmtId="0" fontId="13" fillId="29" borderId="75" xfId="54" applyFont="1" applyFill="1" applyBorder="1" applyAlignment="1">
      <alignment horizontal="center" vertical="center" wrapText="1"/>
    </xf>
    <xf numFmtId="0" fontId="0" fillId="0" borderId="51" xfId="0" applyBorder="1" applyAlignment="1">
      <alignment horizontal="center" vertical="center" wrapText="1"/>
    </xf>
    <xf numFmtId="0" fontId="70" fillId="36" borderId="65" xfId="54" applyFont="1" applyFill="1" applyBorder="1" applyAlignment="1">
      <alignment horizontal="center" vertical="center" textRotation="90" wrapText="1"/>
    </xf>
    <xf numFmtId="0" fontId="70" fillId="36" borderId="68" xfId="54" applyFont="1" applyFill="1" applyBorder="1" applyAlignment="1">
      <alignment horizontal="center" vertical="center" textRotation="90" wrapText="1"/>
    </xf>
    <xf numFmtId="0" fontId="72" fillId="37" borderId="58" xfId="54" applyFont="1" applyFill="1" applyBorder="1" applyAlignment="1">
      <alignment horizontal="center" vertical="center" textRotation="90" wrapText="1"/>
    </xf>
    <xf numFmtId="0" fontId="72" fillId="37" borderId="81" xfId="54" applyFont="1" applyFill="1" applyBorder="1" applyAlignment="1">
      <alignment horizontal="center" vertical="center" textRotation="90" wrapText="1"/>
    </xf>
    <xf numFmtId="0" fontId="72" fillId="37" borderId="50" xfId="54" applyFont="1" applyFill="1" applyBorder="1" applyAlignment="1">
      <alignment horizontal="center" vertical="center" textRotation="90" wrapText="1"/>
    </xf>
    <xf numFmtId="0" fontId="86" fillId="0" borderId="30" xfId="54" applyFont="1" applyBorder="1" applyAlignment="1">
      <alignment horizontal="left" vertical="center" wrapText="1"/>
    </xf>
    <xf numFmtId="0" fontId="86" fillId="0" borderId="31" xfId="54" applyFont="1" applyBorder="1" applyAlignment="1">
      <alignment horizontal="left" vertical="center" wrapText="1"/>
    </xf>
    <xf numFmtId="0" fontId="86" fillId="0" borderId="32" xfId="54" applyFont="1" applyBorder="1" applyAlignment="1">
      <alignment horizontal="left" vertical="center"/>
    </xf>
    <xf numFmtId="0" fontId="34" fillId="30" borderId="77" xfId="54" applyFont="1" applyFill="1" applyBorder="1" applyAlignment="1">
      <alignment horizontal="left" vertical="center" wrapText="1"/>
    </xf>
    <xf numFmtId="0" fontId="34" fillId="30" borderId="3" xfId="54" applyFont="1" applyFill="1" applyBorder="1" applyAlignment="1">
      <alignment horizontal="center" vertical="center" wrapText="1"/>
    </xf>
    <xf numFmtId="0" fontId="88" fillId="30" borderId="38" xfId="0" applyFont="1" applyFill="1" applyBorder="1" applyAlignment="1">
      <alignment horizontal="center" vertical="center" wrapText="1"/>
    </xf>
    <xf numFmtId="0" fontId="88" fillId="30" borderId="3" xfId="0" applyFont="1" applyFill="1" applyBorder="1" applyAlignment="1">
      <alignment horizontal="center" vertical="center" wrapText="1"/>
    </xf>
    <xf numFmtId="0" fontId="88" fillId="30" borderId="14" xfId="0" applyFont="1" applyFill="1" applyBorder="1" applyAlignment="1">
      <alignment horizontal="center" vertical="center" wrapText="1"/>
    </xf>
    <xf numFmtId="0" fontId="86" fillId="0" borderId="61" xfId="54" applyFont="1" applyBorder="1" applyAlignment="1">
      <alignment horizontal="center" vertical="center" wrapText="1"/>
    </xf>
    <xf numFmtId="0" fontId="86" fillId="0" borderId="66" xfId="54" applyFont="1" applyBorder="1" applyAlignment="1">
      <alignment horizontal="center" vertical="center" wrapText="1"/>
    </xf>
    <xf numFmtId="0" fontId="13" fillId="0" borderId="74" xfId="54" applyFont="1" applyBorder="1" applyAlignment="1">
      <alignment horizontal="center" vertical="center" wrapText="1"/>
    </xf>
    <xf numFmtId="0" fontId="0" fillId="0" borderId="74" xfId="0" applyBorder="1" applyAlignment="1">
      <alignment horizontal="center" vertical="center"/>
    </xf>
    <xf numFmtId="0" fontId="70" fillId="34" borderId="68" xfId="54" applyFont="1" applyFill="1" applyBorder="1" applyAlignment="1">
      <alignment horizontal="center" vertical="center" textRotation="90" wrapText="1"/>
    </xf>
    <xf numFmtId="0" fontId="70" fillId="34" borderId="54" xfId="54" applyFont="1" applyFill="1" applyBorder="1" applyAlignment="1">
      <alignment horizontal="center" vertical="center" textRotation="90" wrapText="1"/>
    </xf>
    <xf numFmtId="0" fontId="34" fillId="30" borderId="14" xfId="54" applyFont="1" applyFill="1" applyBorder="1" applyAlignment="1">
      <alignment horizontal="center" vertical="center" wrapText="1"/>
    </xf>
    <xf numFmtId="0" fontId="72" fillId="35" borderId="55" xfId="54" applyFont="1" applyFill="1" applyBorder="1" applyAlignment="1">
      <alignment horizontal="center" vertical="center" textRotation="90" wrapText="1"/>
    </xf>
    <xf numFmtId="0" fontId="72" fillId="35" borderId="56" xfId="54" applyFont="1" applyFill="1" applyBorder="1" applyAlignment="1">
      <alignment horizontal="center" vertical="center" textRotation="90" wrapText="1"/>
    </xf>
    <xf numFmtId="0" fontId="70" fillId="34" borderId="55" xfId="54" applyFont="1" applyFill="1" applyBorder="1" applyAlignment="1">
      <alignment horizontal="center" vertical="center" textRotation="90" wrapText="1"/>
    </xf>
    <xf numFmtId="0" fontId="70" fillId="34" borderId="56" xfId="54" applyFont="1" applyFill="1" applyBorder="1" applyAlignment="1">
      <alignment horizontal="center" vertical="center" textRotation="90" wrapText="1"/>
    </xf>
    <xf numFmtId="0" fontId="70" fillId="34" borderId="57" xfId="54" applyFont="1" applyFill="1" applyBorder="1" applyAlignment="1">
      <alignment horizontal="center" vertical="center" textRotation="90" wrapText="1"/>
    </xf>
    <xf numFmtId="0" fontId="88" fillId="39" borderId="40" xfId="54" applyFont="1" applyFill="1" applyBorder="1" applyAlignment="1">
      <alignment horizontal="center" vertical="center" textRotation="90" wrapText="1"/>
    </xf>
    <xf numFmtId="0" fontId="88" fillId="39" borderId="41" xfId="54" applyFont="1" applyFill="1" applyBorder="1" applyAlignment="1">
      <alignment horizontal="center" vertical="center" textRotation="90" wrapText="1"/>
    </xf>
    <xf numFmtId="0" fontId="88" fillId="39" borderId="64" xfId="54" applyFont="1" applyFill="1" applyBorder="1" applyAlignment="1">
      <alignment horizontal="center" vertical="center" textRotation="90" wrapText="1"/>
    </xf>
    <xf numFmtId="0" fontId="70" fillId="38" borderId="65" xfId="54" applyFont="1" applyFill="1" applyBorder="1" applyAlignment="1">
      <alignment horizontal="center" vertical="center" textRotation="90" wrapText="1"/>
    </xf>
    <xf numFmtId="0" fontId="70" fillId="38" borderId="68" xfId="54" applyFont="1" applyFill="1" applyBorder="1" applyAlignment="1">
      <alignment horizontal="center" vertical="center" textRotation="90" wrapText="1"/>
    </xf>
    <xf numFmtId="0" fontId="70" fillId="38" borderId="54" xfId="54" applyFont="1" applyFill="1" applyBorder="1" applyAlignment="1">
      <alignment horizontal="center" vertical="center" textRotation="90" wrapText="1"/>
    </xf>
    <xf numFmtId="0" fontId="72" fillId="39" borderId="85" xfId="54" applyFont="1" applyFill="1" applyBorder="1" applyAlignment="1">
      <alignment horizontal="center" vertical="center" textRotation="90" wrapText="1"/>
    </xf>
    <xf numFmtId="0" fontId="72" fillId="39" borderId="79" xfId="54" applyFont="1" applyFill="1" applyBorder="1" applyAlignment="1">
      <alignment horizontal="center" vertical="center" textRotation="90" wrapText="1"/>
    </xf>
    <xf numFmtId="0" fontId="72" fillId="39" borderId="80" xfId="54" applyFont="1" applyFill="1" applyBorder="1" applyAlignment="1">
      <alignment horizontal="center" vertical="center" textRotation="90" wrapText="1"/>
    </xf>
    <xf numFmtId="0" fontId="34" fillId="30" borderId="56" xfId="54" applyFont="1" applyFill="1" applyBorder="1" applyAlignment="1">
      <alignment horizontal="center" vertical="center" wrapText="1"/>
    </xf>
    <xf numFmtId="0" fontId="70" fillId="38" borderId="55" xfId="54" applyFont="1" applyFill="1" applyBorder="1" applyAlignment="1">
      <alignment horizontal="center" vertical="center" textRotation="90" wrapText="1"/>
    </xf>
    <xf numFmtId="0" fontId="70" fillId="38" borderId="56" xfId="54" applyFont="1" applyFill="1" applyBorder="1" applyAlignment="1">
      <alignment horizontal="center" vertical="center" textRotation="90" wrapText="1"/>
    </xf>
    <xf numFmtId="0" fontId="70" fillId="38" borderId="67" xfId="54" applyFont="1" applyFill="1" applyBorder="1" applyAlignment="1">
      <alignment horizontal="center" vertical="center" textRotation="90" wrapText="1"/>
    </xf>
    <xf numFmtId="0" fontId="34" fillId="30" borderId="23" xfId="54" applyFont="1" applyFill="1" applyBorder="1" applyAlignment="1">
      <alignment horizontal="center" vertical="center" wrapText="1"/>
    </xf>
    <xf numFmtId="0" fontId="88" fillId="30" borderId="41" xfId="0" applyFont="1" applyFill="1" applyBorder="1" applyAlignment="1">
      <alignment horizontal="center" vertical="center" wrapText="1"/>
    </xf>
    <xf numFmtId="0" fontId="13" fillId="0" borderId="37" xfId="54" applyFont="1" applyBorder="1" applyAlignment="1">
      <alignment horizontal="left" wrapText="1"/>
    </xf>
    <xf numFmtId="0" fontId="13" fillId="0" borderId="21" xfId="54" applyFont="1" applyBorder="1" applyAlignment="1">
      <alignment horizontal="left" wrapText="1"/>
    </xf>
    <xf numFmtId="0" fontId="40" fillId="27" borderId="19" xfId="0" applyFont="1" applyFill="1" applyBorder="1" applyAlignment="1">
      <alignment horizontal="center" vertical="center" textRotation="90" wrapText="1"/>
    </xf>
    <xf numFmtId="0" fontId="40" fillId="27" borderId="22" xfId="0" applyFont="1" applyFill="1" applyBorder="1" applyAlignment="1">
      <alignment horizontal="center" vertical="center" textRotation="90" wrapText="1"/>
    </xf>
    <xf numFmtId="0" fontId="40" fillId="27" borderId="24" xfId="0" applyFont="1" applyFill="1" applyBorder="1" applyAlignment="1">
      <alignment horizontal="center" vertical="center" textRotation="90" wrapText="1"/>
    </xf>
    <xf numFmtId="0" fontId="41" fillId="26" borderId="19" xfId="0" applyFont="1" applyFill="1" applyBorder="1" applyAlignment="1">
      <alignment horizontal="center" vertical="center" textRotation="90" wrapText="1"/>
    </xf>
    <xf numFmtId="0" fontId="41" fillId="26" borderId="22" xfId="0" applyFont="1" applyFill="1" applyBorder="1" applyAlignment="1">
      <alignment horizontal="center" vertical="center" textRotation="90" wrapText="1"/>
    </xf>
    <xf numFmtId="0" fontId="41" fillId="26" borderId="24" xfId="0" applyFont="1" applyFill="1" applyBorder="1" applyAlignment="1">
      <alignment horizontal="center" vertical="center" textRotation="90" wrapText="1"/>
    </xf>
    <xf numFmtId="0" fontId="42" fillId="24" borderId="32" xfId="0" applyFont="1" applyFill="1" applyBorder="1" applyAlignment="1">
      <alignment horizontal="center" vertical="center" wrapText="1"/>
    </xf>
    <xf numFmtId="0" fontId="42" fillId="24" borderId="30" xfId="0" applyFont="1" applyFill="1" applyBorder="1" applyAlignment="1">
      <alignment horizontal="center" vertical="center" wrapText="1"/>
    </xf>
    <xf numFmtId="0" fontId="51" fillId="0" borderId="30" xfId="0" applyFont="1" applyBorder="1" applyAlignment="1">
      <alignment horizontal="left" vertical="top" wrapText="1"/>
    </xf>
    <xf numFmtId="0" fontId="51" fillId="0" borderId="31" xfId="0" applyFont="1" applyBorder="1" applyAlignment="1">
      <alignment horizontal="left" vertical="top" wrapText="1"/>
    </xf>
    <xf numFmtId="0" fontId="51" fillId="0" borderId="29" xfId="54" applyFont="1" applyBorder="1" applyAlignment="1">
      <alignment horizontal="left" vertical="center" wrapText="1"/>
    </xf>
    <xf numFmtId="0" fontId="51" fillId="0" borderId="30" xfId="54" applyFont="1" applyBorder="1" applyAlignment="1">
      <alignment horizontal="left" vertical="center" wrapText="1"/>
    </xf>
    <xf numFmtId="0" fontId="51" fillId="0" borderId="31" xfId="54" applyFont="1" applyBorder="1" applyAlignment="1">
      <alignment horizontal="left" vertical="center" wrapText="1"/>
    </xf>
    <xf numFmtId="0" fontId="40" fillId="28" borderId="55" xfId="0" applyFont="1" applyFill="1" applyBorder="1" applyAlignment="1">
      <alignment horizontal="center" vertical="center" textRotation="90" wrapText="1"/>
    </xf>
    <xf numFmtId="0" fontId="40" fillId="28" borderId="56" xfId="0" applyFont="1" applyFill="1" applyBorder="1" applyAlignment="1">
      <alignment horizontal="center" vertical="center" textRotation="90" wrapText="1"/>
    </xf>
    <xf numFmtId="0" fontId="40" fillId="28" borderId="57" xfId="0" applyFont="1" applyFill="1" applyBorder="1" applyAlignment="1">
      <alignment horizontal="center" vertical="center" textRotation="90" wrapText="1"/>
    </xf>
    <xf numFmtId="0" fontId="51" fillId="0" borderId="30" xfId="0" applyFont="1" applyBorder="1" applyAlignment="1">
      <alignment horizontal="left" vertical="center" wrapText="1"/>
    </xf>
    <xf numFmtId="0" fontId="51" fillId="0" borderId="31" xfId="0" applyFont="1" applyBorder="1" applyAlignment="1">
      <alignment horizontal="left" vertical="center" wrapText="1"/>
    </xf>
    <xf numFmtId="0" fontId="51" fillId="0" borderId="29" xfId="54" applyFont="1" applyBorder="1" applyAlignment="1">
      <alignment horizontal="left" vertical="top" wrapText="1"/>
    </xf>
    <xf numFmtId="0" fontId="51" fillId="0" borderId="30" xfId="54" applyFont="1" applyBorder="1" applyAlignment="1">
      <alignment horizontal="left" vertical="top" wrapText="1"/>
    </xf>
    <xf numFmtId="0" fontId="51" fillId="0" borderId="31" xfId="54" applyFont="1" applyBorder="1" applyAlignment="1">
      <alignment horizontal="left" vertical="top" wrapText="1"/>
    </xf>
    <xf numFmtId="0" fontId="40" fillId="28" borderId="55" xfId="159" applyFont="1" applyFill="1" applyBorder="1" applyAlignment="1">
      <alignment horizontal="center" vertical="center" textRotation="90" wrapText="1"/>
    </xf>
    <xf numFmtId="0" fontId="40" fillId="28" borderId="56" xfId="159" applyFont="1" applyFill="1" applyBorder="1" applyAlignment="1">
      <alignment horizontal="center" vertical="center" textRotation="90" wrapText="1"/>
    </xf>
    <xf numFmtId="0" fontId="40" fillId="28" borderId="57" xfId="159" applyFont="1" applyFill="1" applyBorder="1" applyAlignment="1">
      <alignment horizontal="center" vertical="center" textRotation="90" wrapText="1"/>
    </xf>
    <xf numFmtId="0" fontId="42" fillId="24" borderId="32" xfId="159" applyFont="1" applyFill="1" applyBorder="1" applyAlignment="1">
      <alignment horizontal="center" vertical="center" wrapText="1"/>
    </xf>
    <xf numFmtId="0" fontId="42" fillId="24" borderId="30" xfId="159" applyFont="1" applyFill="1" applyBorder="1" applyAlignment="1">
      <alignment horizontal="center" vertical="center" wrapText="1"/>
    </xf>
    <xf numFmtId="0" fontId="51" fillId="0" borderId="30" xfId="159" applyFont="1" applyBorder="1" applyAlignment="1">
      <alignment horizontal="left" vertical="center" wrapText="1"/>
    </xf>
    <xf numFmtId="0" fontId="51" fillId="0" borderId="31" xfId="159" applyFont="1" applyBorder="1" applyAlignment="1">
      <alignment horizontal="left" vertical="center" wrapText="1"/>
    </xf>
    <xf numFmtId="0" fontId="51" fillId="0" borderId="29" xfId="162" applyFont="1" applyBorder="1" applyAlignment="1">
      <alignment horizontal="left" vertical="center" wrapText="1"/>
    </xf>
    <xf numFmtId="0" fontId="51" fillId="0" borderId="30" xfId="162" applyFont="1" applyBorder="1" applyAlignment="1">
      <alignment horizontal="left" vertical="center" wrapText="1"/>
    </xf>
    <xf numFmtId="0" fontId="51" fillId="0" borderId="31" xfId="162" applyFont="1" applyBorder="1" applyAlignment="1">
      <alignment horizontal="left" vertical="center" wrapText="1"/>
    </xf>
    <xf numFmtId="0" fontId="52" fillId="0" borderId="32" xfId="159" applyFont="1" applyBorder="1" applyAlignment="1">
      <alignment horizontal="center" vertical="center"/>
    </xf>
    <xf numFmtId="0" fontId="52" fillId="0" borderId="45" xfId="159" applyFont="1" applyBorder="1" applyAlignment="1">
      <alignment horizontal="center" vertical="center"/>
    </xf>
    <xf numFmtId="0" fontId="52" fillId="0" borderId="29" xfId="159" applyFont="1" applyBorder="1" applyAlignment="1">
      <alignment horizontal="center" vertical="center"/>
    </xf>
    <xf numFmtId="0" fontId="52" fillId="0" borderId="30" xfId="159" applyFont="1" applyBorder="1" applyAlignment="1">
      <alignment horizontal="center" vertical="center"/>
    </xf>
    <xf numFmtId="0" fontId="52" fillId="0" borderId="65" xfId="159" applyFont="1" applyBorder="1" applyAlignment="1">
      <alignment horizontal="center" vertical="center" wrapText="1"/>
    </xf>
    <xf numFmtId="0" fontId="52" fillId="0" borderId="66" xfId="159" applyFont="1" applyBorder="1" applyAlignment="1">
      <alignment horizontal="center" vertical="center" wrapText="1"/>
    </xf>
    <xf numFmtId="0" fontId="52" fillId="0" borderId="61" xfId="159" applyFont="1" applyBorder="1" applyAlignment="1">
      <alignment horizontal="center" vertical="center" wrapText="1"/>
    </xf>
    <xf numFmtId="0" fontId="52" fillId="0" borderId="55" xfId="159" applyFont="1" applyBorder="1" applyAlignment="1">
      <alignment horizontal="center" textRotation="90" wrapText="1"/>
    </xf>
    <xf numFmtId="0" fontId="52" fillId="0" borderId="57" xfId="159" applyFont="1" applyBorder="1" applyAlignment="1">
      <alignment horizontal="center" textRotation="90" wrapText="1"/>
    </xf>
    <xf numFmtId="0" fontId="52" fillId="0" borderId="39" xfId="0" applyFont="1" applyBorder="1" applyAlignment="1">
      <alignment horizontal="center" vertical="center" wrapText="1"/>
    </xf>
    <xf numFmtId="0" fontId="52" fillId="0" borderId="36" xfId="0" applyFont="1" applyBorder="1" applyAlignment="1">
      <alignment horizontal="center" vertical="center" wrapText="1"/>
    </xf>
    <xf numFmtId="0" fontId="52" fillId="0" borderId="28" xfId="0" applyFont="1" applyBorder="1" applyAlignment="1">
      <alignment horizontal="center" vertical="center" wrapText="1"/>
    </xf>
    <xf numFmtId="165" fontId="52" fillId="0" borderId="35" xfId="0" quotePrefix="1" applyNumberFormat="1" applyFont="1" applyBorder="1" applyAlignment="1">
      <alignment horizontal="center" vertical="center"/>
    </xf>
    <xf numFmtId="165" fontId="52" fillId="0" borderId="42" xfId="0" quotePrefix="1" applyNumberFormat="1" applyFont="1" applyBorder="1" applyAlignment="1">
      <alignment horizontal="center" vertical="center"/>
    </xf>
    <xf numFmtId="0" fontId="52" fillId="0" borderId="44" xfId="0" applyFont="1" applyBorder="1" applyAlignment="1">
      <alignment horizontal="center" vertical="center" wrapText="1"/>
    </xf>
    <xf numFmtId="0" fontId="40" fillId="28" borderId="19" xfId="0" applyFont="1" applyFill="1" applyBorder="1" applyAlignment="1">
      <alignment horizontal="center" vertical="center" textRotation="90" wrapText="1"/>
    </xf>
    <xf numFmtId="0" fontId="40" fillId="28" borderId="22" xfId="0" applyFont="1" applyFill="1" applyBorder="1" applyAlignment="1">
      <alignment horizontal="center" vertical="center" textRotation="90" wrapText="1"/>
    </xf>
    <xf numFmtId="0" fontId="40" fillId="28" borderId="24" xfId="0" applyFont="1" applyFill="1" applyBorder="1" applyAlignment="1">
      <alignment horizontal="center" vertical="center" textRotation="90" wrapText="1"/>
    </xf>
    <xf numFmtId="0" fontId="52" fillId="0" borderId="25" xfId="0" applyFont="1" applyBorder="1" applyAlignment="1">
      <alignment horizontal="center" vertical="center" wrapText="1"/>
    </xf>
    <xf numFmtId="0" fontId="51" fillId="0" borderId="32" xfId="0" applyFont="1" applyBorder="1" applyAlignment="1">
      <alignment horizontal="left" vertical="top" wrapText="1"/>
    </xf>
    <xf numFmtId="165" fontId="52" fillId="0" borderId="20" xfId="0" applyNumberFormat="1" applyFont="1" applyBorder="1" applyAlignment="1">
      <alignment horizontal="center" vertical="center"/>
    </xf>
    <xf numFmtId="165" fontId="52" fillId="0" borderId="37" xfId="0" quotePrefix="1" applyNumberFormat="1" applyFont="1" applyBorder="1" applyAlignment="1">
      <alignment horizontal="center" vertical="center"/>
    </xf>
    <xf numFmtId="165" fontId="52" fillId="0" borderId="27" xfId="0" quotePrefix="1" applyNumberFormat="1" applyFont="1" applyBorder="1" applyAlignment="1">
      <alignment horizontal="center" vertical="center"/>
    </xf>
    <xf numFmtId="0" fontId="13" fillId="0" borderId="32" xfId="0" quotePrefix="1" applyFont="1" applyBorder="1" applyAlignment="1">
      <alignment horizontal="left" vertical="top" wrapText="1"/>
    </xf>
    <xf numFmtId="0" fontId="13" fillId="0" borderId="30" xfId="0" applyFont="1" applyBorder="1" applyAlignment="1">
      <alignment horizontal="left" vertical="top" wrapText="1"/>
    </xf>
    <xf numFmtId="0" fontId="13" fillId="0" borderId="31" xfId="0" applyFont="1" applyBorder="1" applyAlignment="1">
      <alignment horizontal="left" vertical="top" wrapText="1"/>
    </xf>
    <xf numFmtId="0" fontId="51" fillId="0" borderId="32" xfId="54" applyFont="1" applyBorder="1" applyAlignment="1">
      <alignment horizontal="left" vertical="top" wrapText="1"/>
    </xf>
  </cellXfs>
  <cellStyles count="254">
    <cellStyle name="20% - Accent1" xfId="1" builtinId="30" customBuiltin="1"/>
    <cellStyle name="20% - Accent1 2" xfId="110"/>
    <cellStyle name="20% - Accent2" xfId="2" builtinId="34" customBuiltin="1"/>
    <cellStyle name="20% - Accent2 2" xfId="109"/>
    <cellStyle name="20% - Accent3" xfId="3" builtinId="38" customBuiltin="1"/>
    <cellStyle name="20% - Accent3 2" xfId="108"/>
    <cellStyle name="20% - Accent4" xfId="4" builtinId="42" customBuiltin="1"/>
    <cellStyle name="20% - Accent4 2" xfId="107"/>
    <cellStyle name="20% - Accent5" xfId="5" builtinId="46" customBuiltin="1"/>
    <cellStyle name="20% - Accent5 2" xfId="106"/>
    <cellStyle name="20% - Accent6" xfId="6" builtinId="50" customBuiltin="1"/>
    <cellStyle name="20% - Accent6 2" xfId="105"/>
    <cellStyle name="40% - Accent1" xfId="7" builtinId="31" customBuiltin="1"/>
    <cellStyle name="40% - Accent1 2" xfId="104"/>
    <cellStyle name="40% - Accent2" xfId="8" builtinId="35" customBuiltin="1"/>
    <cellStyle name="40% - Accent2 2" xfId="103"/>
    <cellStyle name="40% - Accent3" xfId="9" builtinId="39" customBuiltin="1"/>
    <cellStyle name="40% - Accent3 2" xfId="102"/>
    <cellStyle name="40% - Accent4" xfId="10" builtinId="43" customBuiltin="1"/>
    <cellStyle name="40% - Accent4 2" xfId="101"/>
    <cellStyle name="40% - Accent5" xfId="11" builtinId="47" customBuiltin="1"/>
    <cellStyle name="40% - Accent5 2" xfId="100"/>
    <cellStyle name="40% - Accent6" xfId="12" builtinId="51" customBuiltin="1"/>
    <cellStyle name="40% - Accent6 2" xfId="99"/>
    <cellStyle name="60% - Accent1" xfId="13" builtinId="32" customBuiltin="1"/>
    <cellStyle name="60% - Accent1 2" xfId="98"/>
    <cellStyle name="60% - Accent2" xfId="14" builtinId="36" customBuiltin="1"/>
    <cellStyle name="60% - Accent2 2" xfId="97"/>
    <cellStyle name="60% - Accent3" xfId="15" builtinId="40" customBuiltin="1"/>
    <cellStyle name="60% - Accent3 2" xfId="96"/>
    <cellStyle name="60% - Accent4" xfId="16" builtinId="44" customBuiltin="1"/>
    <cellStyle name="60% - Accent4 2" xfId="95"/>
    <cellStyle name="60% - Accent5" xfId="17" builtinId="48" customBuiltin="1"/>
    <cellStyle name="60% - Accent5 2" xfId="94"/>
    <cellStyle name="60% - Accent6" xfId="18" builtinId="52" customBuiltin="1"/>
    <cellStyle name="60% - Accent6 2" xfId="93"/>
    <cellStyle name="Accent1" xfId="19" builtinId="29" customBuiltin="1"/>
    <cellStyle name="Accent1 2" xfId="92"/>
    <cellStyle name="Accent2" xfId="20" builtinId="33" customBuiltin="1"/>
    <cellStyle name="Accent2 2" xfId="91"/>
    <cellStyle name="Accent3" xfId="21" builtinId="37" customBuiltin="1"/>
    <cellStyle name="Accent3 2" xfId="90"/>
    <cellStyle name="Accent4" xfId="22" builtinId="41" customBuiltin="1"/>
    <cellStyle name="Accent4 2" xfId="89"/>
    <cellStyle name="Accent5" xfId="23" builtinId="45" customBuiltin="1"/>
    <cellStyle name="Accent5 2" xfId="88"/>
    <cellStyle name="Accent6" xfId="24" builtinId="49" customBuiltin="1"/>
    <cellStyle name="Accent6 2" xfId="87"/>
    <cellStyle name="Bad" xfId="25" builtinId="27" customBuiltin="1"/>
    <cellStyle name="Bad 2" xfId="86"/>
    <cellStyle name="Calculation" xfId="26" builtinId="22" customBuiltin="1"/>
    <cellStyle name="Calculation 2" xfId="85"/>
    <cellStyle name="Check Cell" xfId="27" builtinId="23" customBuiltin="1"/>
    <cellStyle name="Check Cell 2" xfId="84"/>
    <cellStyle name="C淵rrency" xfId="28"/>
    <cellStyle name="Explanatory Text" xfId="29" builtinId="53" customBuiltin="1"/>
    <cellStyle name="Explanatory Text 2" xfId="83"/>
    <cellStyle name="Good" xfId="30" builtinId="26" customBuiltin="1"/>
    <cellStyle name="Good 2" xfId="82"/>
    <cellStyle name="Header" xfId="31"/>
    <cellStyle name="HeaderGrant" xfId="32"/>
    <cellStyle name="HeaderLEA" xfId="33"/>
    <cellStyle name="Heading 1" xfId="34" builtinId="16" customBuiltin="1"/>
    <cellStyle name="Heading 1 2" xfId="81"/>
    <cellStyle name="Heading 2" xfId="35" builtinId="17" customBuiltin="1"/>
    <cellStyle name="Heading 2 2" xfId="80"/>
    <cellStyle name="Heading 3" xfId="36" builtinId="18" customBuiltin="1"/>
    <cellStyle name="Heading 3 2" xfId="79"/>
    <cellStyle name="Heading 4" xfId="37" builtinId="19" customBuiltin="1"/>
    <cellStyle name="Heading 4 2" xfId="78"/>
    <cellStyle name="Hyperlink 2" xfId="77"/>
    <cellStyle name="input" xfId="38"/>
    <cellStyle name="input 2" xfId="76"/>
    <cellStyle name="LEAName" xfId="39"/>
    <cellStyle name="LEANumber" xfId="40"/>
    <cellStyle name="Linked Cell" xfId="41" builtinId="24" customBuiltin="1"/>
    <cellStyle name="Linked Cell 2" xfId="75"/>
    <cellStyle name="Neutral" xfId="42" builtinId="28" customBuiltin="1"/>
    <cellStyle name="Neutral 2" xfId="74"/>
    <cellStyle name="Normal" xfId="0" builtinId="0"/>
    <cellStyle name="Normal 10" xfId="73"/>
    <cellStyle name="Normal 10 2" xfId="114"/>
    <cellStyle name="Normal 10 3" xfId="115"/>
    <cellStyle name="Normal 10 3 2" xfId="158"/>
    <cellStyle name="Normal 10 3 2 2" xfId="197"/>
    <cellStyle name="Normal 10 3 3" xfId="192"/>
    <cellStyle name="Normal 11" xfId="159"/>
    <cellStyle name="Normal 12" xfId="165"/>
    <cellStyle name="Normal 12 2" xfId="202"/>
    <cellStyle name="Normal 13" xfId="166"/>
    <cellStyle name="Normal 13 2" xfId="203"/>
    <cellStyle name="Normal 14" xfId="168"/>
    <cellStyle name="Normal 14 2" xfId="205"/>
    <cellStyle name="Normal 15" xfId="170"/>
    <cellStyle name="Normal 16" xfId="169"/>
    <cellStyle name="Normal 16 2" xfId="206"/>
    <cellStyle name="Normal 16 2 2" xfId="253"/>
    <cellStyle name="Normal 16 3" xfId="231"/>
    <cellStyle name="Normal 17" xfId="171"/>
    <cellStyle name="Normal 18" xfId="172"/>
    <cellStyle name="Normal 18 2" xfId="207"/>
    <cellStyle name="Normal 19" xfId="208"/>
    <cellStyle name="Normal 2" xfId="52"/>
    <cellStyle name="Normal 2 2" xfId="56"/>
    <cellStyle name="Normal 2 2 2" xfId="116"/>
    <cellStyle name="Normal 2 3" xfId="111"/>
    <cellStyle name="Normal 2 3 2" xfId="117"/>
    <cellStyle name="Normal 2 3 3" xfId="118"/>
    <cellStyle name="Normal 2 3 4" xfId="160"/>
    <cellStyle name="Normal 2 3 4 2" xfId="198"/>
    <cellStyle name="Normal 2 3 5" xfId="190"/>
    <cellStyle name="Normal 2 4" xfId="119"/>
    <cellStyle name="Normal 2 5" xfId="120"/>
    <cellStyle name="Normal 2 6" xfId="121"/>
    <cellStyle name="Normal 2 7" xfId="122"/>
    <cellStyle name="Normal 2 8" xfId="161"/>
    <cellStyle name="Normal 2 8 2" xfId="199"/>
    <cellStyle name="Normal 2 9" xfId="173"/>
    <cellStyle name="Normal 20" xfId="209"/>
    <cellStyle name="Normal 3" xfId="54"/>
    <cellStyle name="Normal 3 2" xfId="123"/>
    <cellStyle name="Normal 3 3" xfId="124"/>
    <cellStyle name="Normal 3 3 2" xfId="164"/>
    <cellStyle name="Normal 3 3 2 2" xfId="201"/>
    <cellStyle name="Normal 3 3 2 2 2" xfId="252"/>
    <cellStyle name="Normal 3 3 2 3" xfId="230"/>
    <cellStyle name="Normal 3 3 3" xfId="193"/>
    <cellStyle name="Normal 3 3 3 2" xfId="249"/>
    <cellStyle name="Normal 3 3 4" xfId="227"/>
    <cellStyle name="Normal 3 4" xfId="125"/>
    <cellStyle name="Normal 3 5" xfId="126"/>
    <cellStyle name="Normal 3 6" xfId="162"/>
    <cellStyle name="Normal 4" xfId="55"/>
    <cellStyle name="Normal 4 2" xfId="57"/>
    <cellStyle name="Normal 4 2 2" xfId="59"/>
    <cellStyle name="Normal 4 2 2 2" xfId="63"/>
    <cellStyle name="Normal 4 2 2 2 2" xfId="71"/>
    <cellStyle name="Normal 4 2 2 2 2 2" xfId="189"/>
    <cellStyle name="Normal 4 2 2 2 2 2 2" xfId="247"/>
    <cellStyle name="Normal 4 2 2 2 2 3" xfId="225"/>
    <cellStyle name="Normal 4 2 2 2 3" xfId="181"/>
    <cellStyle name="Normal 4 2 2 2 3 2" xfId="239"/>
    <cellStyle name="Normal 4 2 2 2 4" xfId="217"/>
    <cellStyle name="Normal 4 2 2 3" xfId="67"/>
    <cellStyle name="Normal 4 2 2 3 2" xfId="185"/>
    <cellStyle name="Normal 4 2 2 3 2 2" xfId="243"/>
    <cellStyle name="Normal 4 2 2 3 3" xfId="221"/>
    <cellStyle name="Normal 4 2 2 4" xfId="177"/>
    <cellStyle name="Normal 4 2 2 4 2" xfId="235"/>
    <cellStyle name="Normal 4 2 2 5" xfId="213"/>
    <cellStyle name="Normal 4 2 3" xfId="61"/>
    <cellStyle name="Normal 4 2 3 2" xfId="69"/>
    <cellStyle name="Normal 4 2 3 2 2" xfId="187"/>
    <cellStyle name="Normal 4 2 3 2 2 2" xfId="245"/>
    <cellStyle name="Normal 4 2 3 2 3" xfId="223"/>
    <cellStyle name="Normal 4 2 3 3" xfId="179"/>
    <cellStyle name="Normal 4 2 3 3 2" xfId="237"/>
    <cellStyle name="Normal 4 2 3 4" xfId="215"/>
    <cellStyle name="Normal 4 2 4" xfId="65"/>
    <cellStyle name="Normal 4 2 4 2" xfId="183"/>
    <cellStyle name="Normal 4 2 4 2 2" xfId="241"/>
    <cellStyle name="Normal 4 2 4 3" xfId="219"/>
    <cellStyle name="Normal 4 2 5" xfId="127"/>
    <cellStyle name="Normal 4 2 6" xfId="175"/>
    <cellStyle name="Normal 4 2 6 2" xfId="233"/>
    <cellStyle name="Normal 4 2 7" xfId="211"/>
    <cellStyle name="Normal 4 3" xfId="58"/>
    <cellStyle name="Normal 4 3 2" xfId="62"/>
    <cellStyle name="Normal 4 3 2 2" xfId="70"/>
    <cellStyle name="Normal 4 3 2 2 2" xfId="188"/>
    <cellStyle name="Normal 4 3 2 2 2 2" xfId="246"/>
    <cellStyle name="Normal 4 3 2 2 3" xfId="224"/>
    <cellStyle name="Normal 4 3 2 3" xfId="180"/>
    <cellStyle name="Normal 4 3 2 3 2" xfId="238"/>
    <cellStyle name="Normal 4 3 2 4" xfId="216"/>
    <cellStyle name="Normal 4 3 3" xfId="66"/>
    <cellStyle name="Normal 4 3 3 2" xfId="184"/>
    <cellStyle name="Normal 4 3 3 2 2" xfId="242"/>
    <cellStyle name="Normal 4 3 3 3" xfId="220"/>
    <cellStyle name="Normal 4 3 4" xfId="176"/>
    <cellStyle name="Normal 4 3 4 2" xfId="234"/>
    <cellStyle name="Normal 4 3 5" xfId="212"/>
    <cellStyle name="Normal 4 4" xfId="60"/>
    <cellStyle name="Normal 4 4 2" xfId="68"/>
    <cellStyle name="Normal 4 4 2 2" xfId="186"/>
    <cellStyle name="Normal 4 4 2 2 2" xfId="244"/>
    <cellStyle name="Normal 4 4 2 3" xfId="222"/>
    <cellStyle name="Normal 4 4 3" xfId="178"/>
    <cellStyle name="Normal 4 4 3 2" xfId="236"/>
    <cellStyle name="Normal 4 4 4" xfId="214"/>
    <cellStyle name="Normal 4 5" xfId="64"/>
    <cellStyle name="Normal 4 5 2" xfId="182"/>
    <cellStyle name="Normal 4 5 2 2" xfId="240"/>
    <cellStyle name="Normal 4 5 3" xfId="218"/>
    <cellStyle name="Normal 4 6" xfId="174"/>
    <cellStyle name="Normal 4 6 2" xfId="232"/>
    <cellStyle name="Normal 4 7" xfId="210"/>
    <cellStyle name="Normal 5" xfId="113"/>
    <cellStyle name="Normal 5 2" xfId="128"/>
    <cellStyle name="Normal 5 2 2" xfId="194"/>
    <cellStyle name="Normal 5 2 2 2" xfId="250"/>
    <cellStyle name="Normal 5 2 3" xfId="228"/>
    <cellStyle name="Normal 6" xfId="129"/>
    <cellStyle name="Normal 6 2" xfId="130"/>
    <cellStyle name="Normal 6 3" xfId="131"/>
    <cellStyle name="Normal 7" xfId="132"/>
    <cellStyle name="Normal 7 2" xfId="133"/>
    <cellStyle name="Normal 7 3" xfId="134"/>
    <cellStyle name="Normal 8" xfId="135"/>
    <cellStyle name="Normal 8 2" xfId="136"/>
    <cellStyle name="Normal 8 3" xfId="137"/>
    <cellStyle name="Normal 8 4" xfId="138"/>
    <cellStyle name="Normal 8 5" xfId="139"/>
    <cellStyle name="Normal 9" xfId="140"/>
    <cellStyle name="Note" xfId="43" builtinId="10" customBuiltin="1"/>
    <cellStyle name="Note 2" xfId="141"/>
    <cellStyle name="Note 2 2" xfId="142"/>
    <cellStyle name="Number" xfId="44"/>
    <cellStyle name="Output" xfId="45" builtinId="21" customBuiltin="1"/>
    <cellStyle name="Output 2" xfId="143"/>
    <cellStyle name="Percent" xfId="72" builtinId="5"/>
    <cellStyle name="Percent 2" xfId="53"/>
    <cellStyle name="Percent 2 2" xfId="144"/>
    <cellStyle name="Percent 2 3" xfId="145"/>
    <cellStyle name="Percent 2 4" xfId="146"/>
    <cellStyle name="Percent 3" xfId="112"/>
    <cellStyle name="Percent 3 2" xfId="147"/>
    <cellStyle name="Percent 3 2 2" xfId="195"/>
    <cellStyle name="Percent 3 2 2 2" xfId="251"/>
    <cellStyle name="Percent 3 2 3" xfId="229"/>
    <cellStyle name="Percent 3 3" xfId="148"/>
    <cellStyle name="Percent 3 4" xfId="191"/>
    <cellStyle name="Percent 3 4 2" xfId="248"/>
    <cellStyle name="Percent 3 5" xfId="226"/>
    <cellStyle name="Percent 4" xfId="149"/>
    <cellStyle name="Percent 5" xfId="150"/>
    <cellStyle name="Percent 6" xfId="151"/>
    <cellStyle name="Percent 6 2" xfId="152"/>
    <cellStyle name="Percent 6 3" xfId="153"/>
    <cellStyle name="Percent 6 3 2" xfId="163"/>
    <cellStyle name="Percent 6 3 2 2" xfId="200"/>
    <cellStyle name="Percent 6 3 3" xfId="196"/>
    <cellStyle name="Percent 7" xfId="157"/>
    <cellStyle name="Percent 8" xfId="167"/>
    <cellStyle name="Percent 8 2" xfId="204"/>
    <cellStyle name="Percentage of" xfId="46"/>
    <cellStyle name="Title" xfId="47" builtinId="15" customBuiltin="1"/>
    <cellStyle name="Title 2" xfId="154"/>
    <cellStyle name="Total" xfId="48" builtinId="25" customBuiltin="1"/>
    <cellStyle name="Total 2" xfId="155"/>
    <cellStyle name="u" xfId="49"/>
    <cellStyle name="Undefined" xfId="50"/>
    <cellStyle name="Warning Text" xfId="51" builtinId="11" customBuiltin="1"/>
    <cellStyle name="Warning Text 2" xfId="156"/>
  </cellStyles>
  <dxfs count="811">
    <dxf>
      <border diagonalUp="0" diagonalDown="0">
        <left style="thin">
          <color indexed="12"/>
        </left>
        <right style="thin">
          <color indexed="12"/>
        </right>
        <top style="thin">
          <color indexed="12"/>
        </top>
        <bottom style="thin">
          <color indexed="12"/>
        </bottom>
      </border>
    </dxf>
    <dxf>
      <numFmt numFmtId="0" formatCode="General"/>
    </dxf>
    <dxf>
      <numFmt numFmtId="0" formatCode="General"/>
    </dxf>
    <dxf>
      <numFmt numFmtId="0" formatCode="General"/>
    </dxf>
    <dxf>
      <numFmt numFmtId="0" formatCode="General"/>
    </dxf>
    <dxf>
      <numFmt numFmtId="0" formatCode="General"/>
    </dxf>
    <dxf>
      <border diagonalUp="0" diagonalDown="0">
        <left style="thin">
          <color indexed="12"/>
        </left>
        <right style="thin">
          <color indexed="12"/>
        </right>
        <top style="thin">
          <color indexed="12"/>
        </top>
        <bottom style="thin">
          <color indexed="12"/>
        </bottom>
      </border>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
      <font>
        <color theme="1" tint="0.34998626667073579"/>
      </font>
    </dxf>
    <dxf>
      <font>
        <b/>
        <i val="0"/>
        <color rgb="FF00B050"/>
      </font>
    </dxf>
    <dxf>
      <font>
        <b/>
        <i val="0"/>
        <color rgb="FFFF0000"/>
      </font>
    </dxf>
    <dxf>
      <font>
        <b/>
        <i val="0"/>
        <color rgb="FFFFC000"/>
      </font>
      <fill>
        <patternFill patternType="none">
          <bgColor auto="1"/>
        </patternFill>
      </fill>
    </dxf>
    <dxf>
      <font>
        <b val="0"/>
        <i val="0"/>
        <color theme="4"/>
      </font>
    </dxf>
    <dxf>
      <font>
        <color theme="3"/>
      </font>
    </dxf>
  </dxfs>
  <tableStyles count="0" defaultTableStyle="TableStyleMedium2" defaultPivotStyle="PivotStyleLight16"/>
  <colors>
    <mruColors>
      <color rgb="FF99CCFF"/>
      <color rgb="FF8F0FEF"/>
      <color rgb="FF8D483D"/>
      <color rgb="FFB46516"/>
      <color rgb="FF9A3F30"/>
      <color rgb="FFCD1103"/>
      <color rgb="FFFA716E"/>
      <color rgb="FFF09EE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Performance </a:t>
            </a:r>
            <a:r>
              <a:rPr lang="en-US" sz="1400" baseline="0"/>
              <a:t>to 31 March 2017</a:t>
            </a:r>
            <a:endParaRPr lang="en-US" sz="1400"/>
          </a:p>
        </c:rich>
      </c:tx>
      <c:layout/>
      <c:overlay val="0"/>
    </c:title>
    <c:autoTitleDeleted val="0"/>
    <c:plotArea>
      <c:layout>
        <c:manualLayout>
          <c:layoutTarget val="inner"/>
          <c:xMode val="edge"/>
          <c:yMode val="edge"/>
          <c:x val="0.24768760597674347"/>
          <c:y val="0.1561302131118624"/>
          <c:w val="0.50339406565998446"/>
          <c:h val="0.7183853595747155"/>
        </c:manualLayout>
      </c:layout>
      <c:pieChart>
        <c:varyColors val="1"/>
        <c:ser>
          <c:idx val="0"/>
          <c:order val="0"/>
          <c:dPt>
            <c:idx val="0"/>
            <c:bubble3D val="0"/>
            <c:spPr>
              <a:solidFill>
                <a:srgbClr val="92D050"/>
              </a:solidFill>
            </c:spPr>
          </c:dPt>
          <c:dPt>
            <c:idx val="1"/>
            <c:bubble3D val="0"/>
            <c:spPr>
              <a:solidFill>
                <a:schemeClr val="accent6">
                  <a:lumMod val="75000"/>
                </a:schemeClr>
              </a:solidFill>
            </c:spPr>
          </c:dPt>
          <c:dPt>
            <c:idx val="2"/>
            <c:bubble3D val="0"/>
            <c:spPr>
              <a:solidFill>
                <a:schemeClr val="accent2">
                  <a:lumMod val="75000"/>
                </a:schemeClr>
              </a:solidFill>
            </c:spPr>
          </c:dPt>
          <c:dPt>
            <c:idx val="3"/>
            <c:bubble3D val="0"/>
            <c:spPr>
              <a:solidFill>
                <a:schemeClr val="accent5">
                  <a:lumMod val="60000"/>
                  <a:lumOff val="40000"/>
                </a:schemeClr>
              </a:solidFill>
            </c:spPr>
          </c:dPt>
          <c:dPt>
            <c:idx val="4"/>
            <c:bubble3D val="0"/>
            <c:spPr>
              <a:solidFill>
                <a:schemeClr val="accent4">
                  <a:lumMod val="75000"/>
                </a:schemeClr>
              </a:solidFill>
            </c:spPr>
          </c:dPt>
          <c:dLbls>
            <c:dLbl>
              <c:idx val="0"/>
              <c:layout/>
              <c:tx>
                <c:rich>
                  <a:bodyPr/>
                  <a:lstStyle/>
                  <a:p>
                    <a:r>
                      <a:rPr lang="en-US" sz="900" b="1">
                        <a:solidFill>
                          <a:schemeClr val="bg1"/>
                        </a:solidFill>
                      </a:rPr>
                      <a:t>On target, 33 (31%)</a:t>
                    </a:r>
                    <a:endParaRPr lang="en-US"/>
                  </a:p>
                </c:rich>
              </c:tx>
              <c:showLegendKey val="0"/>
              <c:showVal val="1"/>
              <c:showCatName val="1"/>
              <c:showSerName val="0"/>
              <c:showPercent val="1"/>
              <c:showBubbleSize val="0"/>
            </c:dLbl>
            <c:dLbl>
              <c:idx val="1"/>
              <c:layout>
                <c:manualLayout>
                  <c:x val="-0.13905681400765407"/>
                  <c:y val="-0.12622476695413268"/>
                </c:manualLayout>
              </c:layout>
              <c:tx>
                <c:rich>
                  <a:bodyPr/>
                  <a:lstStyle/>
                  <a:p>
                    <a:pPr>
                      <a:defRPr sz="900" b="1">
                        <a:solidFill>
                          <a:schemeClr val="bg1"/>
                        </a:solidFill>
                      </a:defRPr>
                    </a:pPr>
                    <a:r>
                      <a:rPr lang="en-US" sz="900" b="1">
                        <a:solidFill>
                          <a:schemeClr val="bg1"/>
                        </a:solidFill>
                      </a:rPr>
                      <a:t>Satisfactory progress, 7 (7%)</a:t>
                    </a:r>
                    <a:endParaRPr lang="en-US"/>
                  </a:p>
                </c:rich>
              </c:tx>
              <c:numFmt formatCode="General" sourceLinked="0"/>
              <c:spPr/>
              <c:showLegendKey val="0"/>
              <c:showVal val="1"/>
              <c:showCatName val="1"/>
              <c:showSerName val="0"/>
              <c:showPercent val="1"/>
              <c:showBubbleSize val="0"/>
            </c:dLbl>
            <c:dLbl>
              <c:idx val="2"/>
              <c:layout>
                <c:manualLayout>
                  <c:x val="2.2444718392428273E-2"/>
                  <c:y val="-0.21100054461963277"/>
                </c:manualLayout>
              </c:layout>
              <c:tx>
                <c:rich>
                  <a:bodyPr/>
                  <a:lstStyle/>
                  <a:p>
                    <a:r>
                      <a:rPr lang="en-US" sz="900" b="1">
                        <a:solidFill>
                          <a:schemeClr val="bg1"/>
                        </a:solidFill>
                      </a:rPr>
                      <a:t>Off target , 27 (26%)</a:t>
                    </a:r>
                    <a:endParaRPr lang="en-US">
                      <a:solidFill>
                        <a:schemeClr val="bg1"/>
                      </a:solidFill>
                    </a:endParaRPr>
                  </a:p>
                </c:rich>
              </c:tx>
              <c:showLegendKey val="0"/>
              <c:showVal val="1"/>
              <c:showCatName val="1"/>
              <c:showSerName val="0"/>
              <c:showPercent val="1"/>
              <c:showBubbleSize val="0"/>
            </c:dLbl>
            <c:dLbl>
              <c:idx val="3"/>
              <c:layout>
                <c:manualLayout>
                  <c:x val="0.20694885579601788"/>
                  <c:y val="-2.9700104099160143E-2"/>
                </c:manualLayout>
              </c:layout>
              <c:tx>
                <c:rich>
                  <a:bodyPr/>
                  <a:lstStyle/>
                  <a:p>
                    <a:r>
                      <a:rPr lang="en-US" sz="900" b="1">
                        <a:solidFill>
                          <a:schemeClr val="bg1"/>
                        </a:solidFill>
                      </a:rPr>
                      <a:t>Not applicable for target , 19,</a:t>
                    </a:r>
                    <a:r>
                      <a:rPr lang="en-US" sz="900" b="1" baseline="0">
                        <a:solidFill>
                          <a:schemeClr val="bg1"/>
                        </a:solidFill>
                      </a:rPr>
                      <a:t> (</a:t>
                    </a:r>
                    <a:r>
                      <a:rPr lang="en-US" sz="900" b="1">
                        <a:solidFill>
                          <a:schemeClr val="bg1"/>
                        </a:solidFill>
                      </a:rPr>
                      <a:t>18%)</a:t>
                    </a:r>
                    <a:endParaRPr lang="en-US"/>
                  </a:p>
                </c:rich>
              </c:tx>
              <c:showLegendKey val="0"/>
              <c:showVal val="1"/>
              <c:showCatName val="1"/>
              <c:showSerName val="0"/>
              <c:showPercent val="1"/>
              <c:showBubbleSize val="0"/>
            </c:dLbl>
            <c:dLbl>
              <c:idx val="4"/>
              <c:layout>
                <c:manualLayout>
                  <c:x val="0.13118790510001344"/>
                  <c:y val="0.21033163900402926"/>
                </c:manualLayout>
              </c:layout>
              <c:tx>
                <c:rich>
                  <a:bodyPr/>
                  <a:lstStyle/>
                  <a:p>
                    <a:r>
                      <a:rPr lang="en-US" sz="900" b="1">
                        <a:solidFill>
                          <a:schemeClr val="bg1"/>
                        </a:solidFill>
                      </a:rPr>
                      <a:t>Data</a:t>
                    </a:r>
                    <a:r>
                      <a:rPr lang="en-US" sz="900" b="1" baseline="0">
                        <a:solidFill>
                          <a:schemeClr val="bg1"/>
                        </a:solidFill>
                      </a:rPr>
                      <a:t> not available</a:t>
                    </a:r>
                    <a:r>
                      <a:rPr lang="en-US" sz="900" b="1">
                        <a:solidFill>
                          <a:schemeClr val="bg1"/>
                        </a:solidFill>
                      </a:rPr>
                      <a:t> , 19 (18%)</a:t>
                    </a:r>
                    <a:endParaRPr lang="en-US">
                      <a:solidFill>
                        <a:schemeClr val="bg1"/>
                      </a:solidFill>
                    </a:endParaRPr>
                  </a:p>
                </c:rich>
              </c:tx>
              <c:showLegendKey val="0"/>
              <c:showVal val="1"/>
              <c:showCatName val="1"/>
              <c:showSerName val="0"/>
              <c:showPercent val="1"/>
              <c:showBubbleSize val="0"/>
            </c:dLbl>
            <c:txPr>
              <a:bodyPr/>
              <a:lstStyle/>
              <a:p>
                <a:pPr>
                  <a:defRPr sz="900" b="1">
                    <a:solidFill>
                      <a:schemeClr val="bg1"/>
                    </a:solidFill>
                  </a:defRPr>
                </a:pPr>
                <a:endParaRPr lang="en-US"/>
              </a:p>
            </c:txPr>
            <c:showLegendKey val="0"/>
            <c:showVal val="1"/>
            <c:showCatName val="1"/>
            <c:showSerName val="0"/>
            <c:showPercent val="1"/>
            <c:showBubbleSize val="0"/>
            <c:showLeaderLines val="1"/>
          </c:dLbls>
          <c:cat>
            <c:strRef>
              <c:f>'[2]lookup lists'!$L$12:$L$16</c:f>
              <c:strCache>
                <c:ptCount val="5"/>
                <c:pt idx="0">
                  <c:v>on target</c:v>
                </c:pt>
                <c:pt idx="1">
                  <c:v>satisfactory</c:v>
                </c:pt>
                <c:pt idx="2">
                  <c:v>off target</c:v>
                </c:pt>
                <c:pt idx="3">
                  <c:v>data not available</c:v>
                </c:pt>
                <c:pt idx="4">
                  <c:v>not applicable</c:v>
                </c:pt>
              </c:strCache>
            </c:strRef>
          </c:cat>
          <c:val>
            <c:numRef>
              <c:f>'lookup lists'!$M$12:$M$16</c:f>
              <c:numCache>
                <c:formatCode>General</c:formatCode>
                <c:ptCount val="5"/>
                <c:pt idx="0">
                  <c:v>33</c:v>
                </c:pt>
                <c:pt idx="1">
                  <c:v>7</c:v>
                </c:pt>
                <c:pt idx="2">
                  <c:v>27</c:v>
                </c:pt>
                <c:pt idx="3">
                  <c:v>19</c:v>
                </c:pt>
                <c:pt idx="4">
                  <c:v>19</c:v>
                </c:pt>
              </c:numCache>
            </c:numRef>
          </c:val>
        </c:ser>
        <c:dLbls>
          <c:showLegendKey val="0"/>
          <c:showVal val="0"/>
          <c:showCatName val="1"/>
          <c:showSerName val="0"/>
          <c:showPercent val="1"/>
          <c:showBubbleSize val="0"/>
          <c:showLeaderLines val="1"/>
        </c:dLbls>
        <c:firstSliceAng val="0"/>
      </c:pieChart>
      <c:spPr>
        <a:effectLst>
          <a:outerShdw blurRad="50800" dist="50800" dir="5400000" algn="ctr" rotWithShape="0">
            <a:schemeClr val="bg1"/>
          </a:outerShdw>
        </a:effectLst>
      </c:spPr>
    </c:plotArea>
    <c:plotVisOnly val="1"/>
    <c:dispBlanksAs val="gap"/>
    <c:showDLblsOverMax val="0"/>
  </c:chart>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Number of EHAT Referrals</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76557652114612862"/>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numRef>
              <c:f>EHAT!$C$11:$C$22</c:f>
              <c:numCache>
                <c:formatCode>mmm\-yy</c:formatCode>
                <c:ptCount val="12"/>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numCache>
            </c:numRef>
          </c:cat>
          <c:val>
            <c:numRef>
              <c:f>EHAT!$D$11:$D$22</c:f>
              <c:numCache>
                <c:formatCode>General</c:formatCode>
                <c:ptCount val="12"/>
                <c:pt idx="0">
                  <c:v>74</c:v>
                </c:pt>
                <c:pt idx="1">
                  <c:v>83</c:v>
                </c:pt>
                <c:pt idx="2">
                  <c:v>97</c:v>
                </c:pt>
                <c:pt idx="3">
                  <c:v>136</c:v>
                </c:pt>
                <c:pt idx="4">
                  <c:v>123</c:v>
                </c:pt>
                <c:pt idx="5">
                  <c:v>133</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185382016"/>
        <c:axId val="185383552"/>
      </c:barChart>
      <c:dateAx>
        <c:axId val="185382016"/>
        <c:scaling>
          <c:orientation val="minMax"/>
        </c:scaling>
        <c:delete val="0"/>
        <c:axPos val="b"/>
        <c:numFmt formatCode="mmm\-yy" sourceLinked="1"/>
        <c:majorTickMark val="out"/>
        <c:minorTickMark val="none"/>
        <c:tickLblPos val="nextTo"/>
        <c:txPr>
          <a:bodyPr/>
          <a:lstStyle/>
          <a:p>
            <a:pPr>
              <a:defRPr sz="800"/>
            </a:pPr>
            <a:endParaRPr lang="en-US"/>
          </a:p>
        </c:txPr>
        <c:crossAx val="185383552"/>
        <c:crosses val="autoZero"/>
        <c:auto val="1"/>
        <c:lblOffset val="100"/>
        <c:baseTimeUnit val="months"/>
      </c:dateAx>
      <c:valAx>
        <c:axId val="185383552"/>
        <c:scaling>
          <c:orientation val="minMax"/>
          <c:min val="0"/>
        </c:scaling>
        <c:delete val="0"/>
        <c:axPos val="l"/>
        <c:majorGridlines/>
        <c:numFmt formatCode="0" sourceLinked="0"/>
        <c:majorTickMark val="out"/>
        <c:minorTickMark val="none"/>
        <c:tickLblPos val="nextTo"/>
        <c:txPr>
          <a:bodyPr/>
          <a:lstStyle/>
          <a:p>
            <a:pPr>
              <a:defRPr sz="800"/>
            </a:pPr>
            <a:endParaRPr lang="en-US"/>
          </a:p>
        </c:txPr>
        <c:crossAx val="185382016"/>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chemeClr val="accent4">
                    <a:lumMod val="50000"/>
                  </a:schemeClr>
                </a:solidFill>
                <a:latin typeface="+mn-lt"/>
                <a:cs typeface="Arial" panose="020B0604020202020204" pitchFamily="34" charset="0"/>
              </a:defRPr>
            </a:pPr>
            <a:r>
              <a:rPr lang="en-GB" sz="1100">
                <a:solidFill>
                  <a:schemeClr val="accent4">
                    <a:lumMod val="50000"/>
                  </a:schemeClr>
                </a:solidFill>
                <a:latin typeface="+mn-lt"/>
                <a:cs typeface="Arial" panose="020B0604020202020204" pitchFamily="34" charset="0"/>
              </a:rPr>
              <a:t>% EHAT referrals NFA'd</a:t>
            </a:r>
          </a:p>
        </c:rich>
      </c:tx>
      <c:layout>
        <c:manualLayout>
          <c:xMode val="edge"/>
          <c:yMode val="edge"/>
          <c:x val="4.7234299340868251E-2"/>
          <c:y val="2.0680797187737264E-2"/>
        </c:manualLayout>
      </c:layout>
      <c:overlay val="0"/>
    </c:title>
    <c:autoTitleDeleted val="0"/>
    <c:plotArea>
      <c:layout>
        <c:manualLayout>
          <c:layoutTarget val="inner"/>
          <c:xMode val="edge"/>
          <c:yMode val="edge"/>
          <c:x val="4.8765231180201846E-2"/>
          <c:y val="0.11922462817147857"/>
          <c:w val="0.93155676396505283"/>
          <c:h val="0.67134773377445611"/>
        </c:manualLayout>
      </c:layout>
      <c:barChart>
        <c:barDir val="col"/>
        <c:grouping val="clustered"/>
        <c:varyColors val="0"/>
        <c:ser>
          <c:idx val="0"/>
          <c:order val="0"/>
          <c:spPr>
            <a:ln w="12700">
              <a:solidFill>
                <a:sysClr val="windowText" lastClr="000000"/>
              </a:solidFill>
            </a:ln>
          </c:spPr>
          <c:invertIfNegative val="0"/>
          <c:dPt>
            <c:idx val="14"/>
            <c:invertIfNegative val="0"/>
            <c:bubble3D val="0"/>
            <c:spPr>
              <a:solidFill>
                <a:schemeClr val="accent3"/>
              </a:solidFill>
              <a:ln w="12700">
                <a:solidFill>
                  <a:sysClr val="windowText" lastClr="000000"/>
                </a:solidFill>
              </a:ln>
            </c:spPr>
          </c:dPt>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EHAT!$C$11:$C$25</c:f>
              <c:strCache>
                <c:ptCount val="15"/>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4">
                  <c:v>2015/16
YTD</c:v>
                </c:pt>
              </c:strCache>
            </c:strRef>
          </c:cat>
          <c:val>
            <c:numRef>
              <c:f>EHAT!$F$11:$F$25</c:f>
              <c:numCache>
                <c:formatCode>0%</c:formatCode>
                <c:ptCount val="15"/>
                <c:pt idx="0">
                  <c:v>0.14864864864864866</c:v>
                </c:pt>
                <c:pt idx="1">
                  <c:v>8.4337349397590355E-2</c:v>
                </c:pt>
                <c:pt idx="2">
                  <c:v>0.12371134020618557</c:v>
                </c:pt>
                <c:pt idx="3">
                  <c:v>0.11764705882352941</c:v>
                </c:pt>
                <c:pt idx="4">
                  <c:v>0.16260162601626016</c:v>
                </c:pt>
                <c:pt idx="5">
                  <c:v>0.12781954887218044</c:v>
                </c:pt>
                <c:pt idx="6">
                  <c:v>0</c:v>
                </c:pt>
                <c:pt idx="7" formatCode="General">
                  <c:v>0</c:v>
                </c:pt>
                <c:pt idx="8" formatCode="General">
                  <c:v>0</c:v>
                </c:pt>
                <c:pt idx="9" formatCode="General">
                  <c:v>0</c:v>
                </c:pt>
                <c:pt idx="10" formatCode="General">
                  <c:v>0</c:v>
                </c:pt>
                <c:pt idx="11" formatCode="General">
                  <c:v>0</c:v>
                </c:pt>
                <c:pt idx="14" formatCode="0.0%">
                  <c:v>0</c:v>
                </c:pt>
              </c:numCache>
            </c:numRef>
          </c:val>
        </c:ser>
        <c:dLbls>
          <c:showLegendKey val="0"/>
          <c:showVal val="0"/>
          <c:showCatName val="0"/>
          <c:showSerName val="0"/>
          <c:showPercent val="0"/>
          <c:showBubbleSize val="0"/>
        </c:dLbls>
        <c:gapWidth val="150"/>
        <c:axId val="185418880"/>
        <c:axId val="185420416"/>
      </c:barChart>
      <c:catAx>
        <c:axId val="185418880"/>
        <c:scaling>
          <c:orientation val="minMax"/>
        </c:scaling>
        <c:delete val="0"/>
        <c:axPos val="b"/>
        <c:numFmt formatCode="mmm\-yy" sourceLinked="1"/>
        <c:majorTickMark val="out"/>
        <c:minorTickMark val="none"/>
        <c:tickLblPos val="nextTo"/>
        <c:txPr>
          <a:bodyPr/>
          <a:lstStyle/>
          <a:p>
            <a:pPr>
              <a:defRPr sz="800"/>
            </a:pPr>
            <a:endParaRPr lang="en-US"/>
          </a:p>
        </c:txPr>
        <c:crossAx val="185420416"/>
        <c:crosses val="autoZero"/>
        <c:auto val="1"/>
        <c:lblAlgn val="ctr"/>
        <c:lblOffset val="100"/>
        <c:noMultiLvlLbl val="0"/>
      </c:catAx>
      <c:valAx>
        <c:axId val="185420416"/>
        <c:scaling>
          <c:orientation val="minMax"/>
          <c:max val="0.5"/>
          <c:min val="0"/>
        </c:scaling>
        <c:delete val="0"/>
        <c:axPos val="l"/>
        <c:majorGridlines/>
        <c:numFmt formatCode="0%" sourceLinked="0"/>
        <c:majorTickMark val="out"/>
        <c:minorTickMark val="none"/>
        <c:tickLblPos val="nextTo"/>
        <c:txPr>
          <a:bodyPr/>
          <a:lstStyle/>
          <a:p>
            <a:pPr>
              <a:defRPr sz="800"/>
            </a:pPr>
            <a:endParaRPr lang="en-US"/>
          </a:p>
        </c:txPr>
        <c:crossAx val="185418880"/>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050" b="1" i="0" u="none" strike="noStrike" kern="1200" baseline="0">
                <a:solidFill>
                  <a:srgbClr val="8064A2">
                    <a:lumMod val="50000"/>
                  </a:srgbClr>
                </a:solidFill>
                <a:latin typeface="+mn-lt"/>
                <a:ea typeface="+mn-ea"/>
                <a:cs typeface="+mn-cs"/>
              </a:defRPr>
            </a:pPr>
            <a:r>
              <a:rPr lang="en-US" sz="1050" b="1" i="0" u="none" strike="noStrike" kern="1200" baseline="0">
                <a:solidFill>
                  <a:srgbClr val="8064A2">
                    <a:lumMod val="50000"/>
                  </a:srgbClr>
                </a:solidFill>
                <a:latin typeface="+mn-lt"/>
                <a:ea typeface="+mn-ea"/>
                <a:cs typeface="+mn-cs"/>
              </a:rPr>
              <a:t>Number of closed Social Care cases stepped down via panel </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76557652114612862"/>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numRef>
              <c:f>EHAT!$C$11:$C$22</c:f>
              <c:numCache>
                <c:formatCode>mmm\-yy</c:formatCode>
                <c:ptCount val="12"/>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numCache>
            </c:numRef>
          </c:cat>
          <c:val>
            <c:numRef>
              <c:f>EHAT!$G$11:$G$22</c:f>
              <c:numCache>
                <c:formatCode>0</c:formatCode>
                <c:ptCount val="12"/>
                <c:pt idx="0">
                  <c:v>10</c:v>
                </c:pt>
                <c:pt idx="1">
                  <c:v>11</c:v>
                </c:pt>
                <c:pt idx="2">
                  <c:v>22</c:v>
                </c:pt>
                <c:pt idx="3">
                  <c:v>13</c:v>
                </c:pt>
                <c:pt idx="4">
                  <c:v>12</c:v>
                </c:pt>
                <c:pt idx="5">
                  <c:v>6</c:v>
                </c:pt>
                <c:pt idx="6">
                  <c:v>0</c:v>
                </c:pt>
                <c:pt idx="7" formatCode="General">
                  <c:v>0</c:v>
                </c:pt>
                <c:pt idx="8" formatCode="General">
                  <c:v>0</c:v>
                </c:pt>
                <c:pt idx="9" formatCode="General">
                  <c:v>0</c:v>
                </c:pt>
                <c:pt idx="10" formatCode="General">
                  <c:v>0</c:v>
                </c:pt>
                <c:pt idx="11" formatCode="General">
                  <c:v>0</c:v>
                </c:pt>
              </c:numCache>
            </c:numRef>
          </c:val>
        </c:ser>
        <c:dLbls>
          <c:showLegendKey val="0"/>
          <c:showVal val="0"/>
          <c:showCatName val="0"/>
          <c:showSerName val="0"/>
          <c:showPercent val="0"/>
          <c:showBubbleSize val="0"/>
        </c:dLbls>
        <c:gapWidth val="150"/>
        <c:axId val="189662336"/>
        <c:axId val="189663872"/>
      </c:barChart>
      <c:dateAx>
        <c:axId val="189662336"/>
        <c:scaling>
          <c:orientation val="minMax"/>
        </c:scaling>
        <c:delete val="0"/>
        <c:axPos val="b"/>
        <c:numFmt formatCode="mmm\-yy" sourceLinked="1"/>
        <c:majorTickMark val="out"/>
        <c:minorTickMark val="none"/>
        <c:tickLblPos val="nextTo"/>
        <c:txPr>
          <a:bodyPr/>
          <a:lstStyle/>
          <a:p>
            <a:pPr>
              <a:defRPr sz="800"/>
            </a:pPr>
            <a:endParaRPr lang="en-US"/>
          </a:p>
        </c:txPr>
        <c:crossAx val="189663872"/>
        <c:crosses val="autoZero"/>
        <c:auto val="1"/>
        <c:lblOffset val="100"/>
        <c:baseTimeUnit val="months"/>
      </c:dateAx>
      <c:valAx>
        <c:axId val="189663872"/>
        <c:scaling>
          <c:orientation val="minMax"/>
          <c:min val="0"/>
        </c:scaling>
        <c:delete val="0"/>
        <c:axPos val="l"/>
        <c:majorGridlines/>
        <c:numFmt formatCode="0" sourceLinked="0"/>
        <c:majorTickMark val="out"/>
        <c:minorTickMark val="none"/>
        <c:tickLblPos val="nextTo"/>
        <c:txPr>
          <a:bodyPr/>
          <a:lstStyle/>
          <a:p>
            <a:pPr>
              <a:defRPr sz="800"/>
            </a:pPr>
            <a:endParaRPr lang="en-US"/>
          </a:p>
        </c:txPr>
        <c:crossAx val="189662336"/>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Total No of referrals received by EH Triage from the Multi-Agency Safeguarding Hub (MASH)</a:t>
            </a:r>
          </a:p>
        </c:rich>
      </c:tx>
      <c:overlay val="0"/>
    </c:title>
    <c:autoTitleDeleted val="0"/>
    <c:plotArea>
      <c:layout/>
      <c:barChart>
        <c:barDir val="col"/>
        <c:grouping val="clustered"/>
        <c:varyColors val="0"/>
        <c:ser>
          <c:idx val="0"/>
          <c:order val="0"/>
          <c:tx>
            <c:strRef>
              <c:f>'EH Triage revised'!$D$10</c:f>
              <c:strCache>
                <c:ptCount val="1"/>
                <c:pt idx="0">
                  <c:v>a. Level One MASH</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 Triage revised'!$C$11:$C$17</c:f>
              <c:strCache>
                <c:ptCount val="7"/>
                <c:pt idx="0">
                  <c:v>Nov-15</c:v>
                </c:pt>
                <c:pt idx="1">
                  <c:v>Dec-15</c:v>
                </c:pt>
                <c:pt idx="2">
                  <c:v>Jan-16</c:v>
                </c:pt>
                <c:pt idx="3">
                  <c:v>Feb-16</c:v>
                </c:pt>
                <c:pt idx="4">
                  <c:v>Mar-16</c:v>
                </c:pt>
                <c:pt idx="6">
                  <c:v>2015/16
YTD</c:v>
                </c:pt>
              </c:strCache>
            </c:strRef>
          </c:cat>
          <c:val>
            <c:numRef>
              <c:f>'EH Triage revised'!$D$11:$D$17</c:f>
              <c:numCache>
                <c:formatCode>General</c:formatCode>
                <c:ptCount val="7"/>
                <c:pt idx="0">
                  <c:v>96</c:v>
                </c:pt>
                <c:pt idx="1">
                  <c:v>22</c:v>
                </c:pt>
                <c:pt idx="6">
                  <c:v>118</c:v>
                </c:pt>
              </c:numCache>
            </c:numRef>
          </c:val>
        </c:ser>
        <c:ser>
          <c:idx val="1"/>
          <c:order val="1"/>
          <c:tx>
            <c:strRef>
              <c:f>'EH Triage revised'!$E$10</c:f>
              <c:strCache>
                <c:ptCount val="1"/>
                <c:pt idx="0">
                  <c:v>b. Level Two/Three MACA
(Multi-Agency Contribution to Assessment)</c:v>
                </c:pt>
              </c:strCache>
            </c:strRef>
          </c:tx>
          <c:spPr>
            <a:solidFill>
              <a:schemeClr val="accent3"/>
            </a:solidFill>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revised'!$E$11:$E$17</c:f>
              <c:numCache>
                <c:formatCode>0</c:formatCode>
                <c:ptCount val="7"/>
                <c:pt idx="0">
                  <c:v>75</c:v>
                </c:pt>
                <c:pt idx="1">
                  <c:v>58</c:v>
                </c:pt>
                <c:pt idx="6" formatCode="General">
                  <c:v>133</c:v>
                </c:pt>
              </c:numCache>
            </c:numRef>
          </c:val>
        </c:ser>
        <c:dLbls>
          <c:showLegendKey val="0"/>
          <c:showVal val="0"/>
          <c:showCatName val="0"/>
          <c:showSerName val="0"/>
          <c:showPercent val="0"/>
          <c:showBubbleSize val="0"/>
        </c:dLbls>
        <c:gapWidth val="75"/>
        <c:overlap val="-25"/>
        <c:axId val="189708544"/>
        <c:axId val="189714432"/>
      </c:barChart>
      <c:catAx>
        <c:axId val="189708544"/>
        <c:scaling>
          <c:orientation val="minMax"/>
        </c:scaling>
        <c:delete val="0"/>
        <c:axPos val="b"/>
        <c:numFmt formatCode="mmm\-yy" sourceLinked="1"/>
        <c:majorTickMark val="none"/>
        <c:minorTickMark val="none"/>
        <c:tickLblPos val="nextTo"/>
        <c:txPr>
          <a:bodyPr/>
          <a:lstStyle/>
          <a:p>
            <a:pPr>
              <a:defRPr sz="800"/>
            </a:pPr>
            <a:endParaRPr lang="en-US"/>
          </a:p>
        </c:txPr>
        <c:crossAx val="189714432"/>
        <c:crosses val="autoZero"/>
        <c:auto val="1"/>
        <c:lblAlgn val="ctr"/>
        <c:lblOffset val="100"/>
        <c:noMultiLvlLbl val="0"/>
      </c:catAx>
      <c:valAx>
        <c:axId val="189714432"/>
        <c:scaling>
          <c:orientation val="minMax"/>
          <c:min val="0"/>
        </c:scaling>
        <c:delete val="0"/>
        <c:axPos val="l"/>
        <c:majorGridlines/>
        <c:numFmt formatCode="0" sourceLinked="0"/>
        <c:majorTickMark val="none"/>
        <c:minorTickMark val="none"/>
        <c:tickLblPos val="nextTo"/>
        <c:spPr>
          <a:ln w="9525">
            <a:noFill/>
          </a:ln>
        </c:spPr>
        <c:txPr>
          <a:bodyPr/>
          <a:lstStyle/>
          <a:p>
            <a:pPr>
              <a:defRPr sz="800"/>
            </a:pPr>
            <a:endParaRPr lang="en-US"/>
          </a:p>
        </c:txPr>
        <c:crossAx val="189708544"/>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100" b="1" i="0" u="none" strike="noStrike" kern="1200" baseline="0">
                <a:solidFill>
                  <a:srgbClr val="8064A2">
                    <a:lumMod val="50000"/>
                  </a:srgbClr>
                </a:solidFill>
                <a:latin typeface="+mn-lt"/>
                <a:ea typeface="+mn-ea"/>
                <a:cs typeface="+mn-cs"/>
              </a:defRPr>
            </a:pPr>
            <a:r>
              <a:rPr lang="en-US" sz="1100" b="1" i="0" u="none" strike="noStrike" kern="1200" baseline="0">
                <a:solidFill>
                  <a:srgbClr val="8064A2">
                    <a:lumMod val="50000"/>
                  </a:srgbClr>
                </a:solidFill>
                <a:latin typeface="+mn-lt"/>
                <a:ea typeface="+mn-ea"/>
                <a:cs typeface="+mn-cs"/>
              </a:rPr>
              <a:t>Total No of referrals received by type)</a:t>
            </a:r>
          </a:p>
        </c:rich>
      </c:tx>
      <c:overlay val="0"/>
    </c:title>
    <c:autoTitleDeleted val="0"/>
    <c:plotArea>
      <c:layout/>
      <c:barChart>
        <c:barDir val="col"/>
        <c:grouping val="clustered"/>
        <c:varyColors val="0"/>
        <c:ser>
          <c:idx val="0"/>
          <c:order val="0"/>
          <c:tx>
            <c:strRef>
              <c:f>'EH Triage revised'!$F$10</c:f>
              <c:strCache>
                <c:ptCount val="1"/>
                <c:pt idx="0">
                  <c:v>Step Down requests from Social Care</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strRef>
              <c:f>'EH Triage revised'!$C$11:$C$17</c:f>
              <c:strCache>
                <c:ptCount val="7"/>
                <c:pt idx="0">
                  <c:v>Nov-15</c:v>
                </c:pt>
                <c:pt idx="1">
                  <c:v>Dec-15</c:v>
                </c:pt>
                <c:pt idx="2">
                  <c:v>Jan-16</c:v>
                </c:pt>
                <c:pt idx="3">
                  <c:v>Feb-16</c:v>
                </c:pt>
                <c:pt idx="4">
                  <c:v>Mar-16</c:v>
                </c:pt>
                <c:pt idx="6">
                  <c:v>2015/16
YTD</c:v>
                </c:pt>
              </c:strCache>
            </c:strRef>
          </c:cat>
          <c:val>
            <c:numRef>
              <c:f>'EH Triage revised'!$F$11:$F$17</c:f>
              <c:numCache>
                <c:formatCode>0</c:formatCode>
                <c:ptCount val="7"/>
                <c:pt idx="0">
                  <c:v>13</c:v>
                </c:pt>
                <c:pt idx="1">
                  <c:v>13</c:v>
                </c:pt>
                <c:pt idx="6" formatCode="General">
                  <c:v>26</c:v>
                </c:pt>
              </c:numCache>
            </c:numRef>
          </c:val>
        </c:ser>
        <c:ser>
          <c:idx val="1"/>
          <c:order val="1"/>
          <c:tx>
            <c:strRef>
              <c:f>'EH Triage revised'!$G$10</c:f>
              <c:strCache>
                <c:ptCount val="1"/>
                <c:pt idx="0">
                  <c:v>General Early Help Service</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revised'!$G$11:$G$17</c:f>
              <c:numCache>
                <c:formatCode>0</c:formatCode>
                <c:ptCount val="7"/>
                <c:pt idx="0">
                  <c:v>54</c:v>
                </c:pt>
                <c:pt idx="1">
                  <c:v>30</c:v>
                </c:pt>
                <c:pt idx="6" formatCode="General">
                  <c:v>84</c:v>
                </c:pt>
              </c:numCache>
            </c:numRef>
          </c:val>
        </c:ser>
        <c:ser>
          <c:idx val="2"/>
          <c:order val="2"/>
          <c:tx>
            <c:strRef>
              <c:f>'EH Triage revised'!$H$10</c:f>
              <c:strCache>
                <c:ptCount val="1"/>
                <c:pt idx="0">
                  <c:v>Request for Co-Working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revised'!$H$11:$H$17</c:f>
              <c:numCache>
                <c:formatCode>0</c:formatCode>
                <c:ptCount val="7"/>
                <c:pt idx="0">
                  <c:v>45</c:v>
                </c:pt>
                <c:pt idx="1">
                  <c:v>38</c:v>
                </c:pt>
                <c:pt idx="6" formatCode="General">
                  <c:v>83</c:v>
                </c:pt>
              </c:numCache>
            </c:numRef>
          </c:val>
        </c:ser>
        <c:ser>
          <c:idx val="3"/>
          <c:order val="3"/>
          <c:tx>
            <c:strRef>
              <c:f>'EH Triage revised'!$I$10</c:f>
              <c:strCache>
                <c:ptCount val="1"/>
                <c:pt idx="0">
                  <c:v>Domestic Abuse Daily Meeting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revised'!$I$11:$I$17</c:f>
              <c:numCache>
                <c:formatCode>0</c:formatCode>
                <c:ptCount val="7"/>
                <c:pt idx="0">
                  <c:v>9</c:v>
                </c:pt>
                <c:pt idx="1">
                  <c:v>20</c:v>
                </c:pt>
                <c:pt idx="6" formatCode="General">
                  <c:v>29</c:v>
                </c:pt>
              </c:numCache>
            </c:numRef>
          </c:val>
        </c:ser>
        <c:ser>
          <c:idx val="4"/>
          <c:order val="4"/>
          <c:tx>
            <c:strRef>
              <c:f>'EH Triage revised'!$J$10</c:f>
              <c:strCache>
                <c:ptCount val="1"/>
                <c:pt idx="0">
                  <c:v>Operation Stovewood (linked to CSE)</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revised'!$J$11:$J$17</c:f>
              <c:numCache>
                <c:formatCode>0</c:formatCode>
                <c:ptCount val="7"/>
                <c:pt idx="0">
                  <c:v>13</c:v>
                </c:pt>
                <c:pt idx="1">
                  <c:v>1</c:v>
                </c:pt>
                <c:pt idx="6" formatCode="General">
                  <c:v>14</c:v>
                </c:pt>
              </c:numCache>
            </c:numRef>
          </c:val>
        </c:ser>
        <c:ser>
          <c:idx val="5"/>
          <c:order val="5"/>
          <c:tx>
            <c:strRef>
              <c:f>'EH Triage revised'!$K$10</c:f>
              <c:strCache>
                <c:ptCount val="1"/>
                <c:pt idx="0">
                  <c:v>NAS Housing</c:v>
                </c:pt>
              </c:strCache>
            </c:strRef>
          </c:tx>
          <c:spPr>
            <a:ln>
              <a:solidFill>
                <a:sysClr val="windowText" lastClr="000000"/>
              </a:solidFill>
            </a:ln>
          </c:spPr>
          <c:invertIfNegative val="0"/>
          <c:cat>
            <c:strRef>
              <c:f>'EH Triage revised'!$C$11:$C$17</c:f>
              <c:strCache>
                <c:ptCount val="7"/>
                <c:pt idx="0">
                  <c:v>Nov-15</c:v>
                </c:pt>
                <c:pt idx="1">
                  <c:v>Dec-15</c:v>
                </c:pt>
                <c:pt idx="2">
                  <c:v>Jan-16</c:v>
                </c:pt>
                <c:pt idx="3">
                  <c:v>Feb-16</c:v>
                </c:pt>
                <c:pt idx="4">
                  <c:v>Mar-16</c:v>
                </c:pt>
                <c:pt idx="6">
                  <c:v>2015/16
YTD</c:v>
                </c:pt>
              </c:strCache>
            </c:strRef>
          </c:cat>
          <c:val>
            <c:numRef>
              <c:f>'EH Triage revised'!$K$11:$K$17</c:f>
              <c:numCache>
                <c:formatCode>0</c:formatCode>
                <c:ptCount val="7"/>
                <c:pt idx="0">
                  <c:v>3</c:v>
                </c:pt>
                <c:pt idx="1">
                  <c:v>3</c:v>
                </c:pt>
                <c:pt idx="6" formatCode="General">
                  <c:v>6</c:v>
                </c:pt>
              </c:numCache>
            </c:numRef>
          </c:val>
        </c:ser>
        <c:dLbls>
          <c:showLegendKey val="0"/>
          <c:showVal val="0"/>
          <c:showCatName val="0"/>
          <c:showSerName val="0"/>
          <c:showPercent val="0"/>
          <c:showBubbleSize val="0"/>
        </c:dLbls>
        <c:gapWidth val="75"/>
        <c:overlap val="-25"/>
        <c:axId val="551570048"/>
        <c:axId val="551571840"/>
      </c:barChart>
      <c:catAx>
        <c:axId val="551570048"/>
        <c:scaling>
          <c:orientation val="minMax"/>
        </c:scaling>
        <c:delete val="0"/>
        <c:axPos val="b"/>
        <c:numFmt formatCode="mmm\-yy" sourceLinked="1"/>
        <c:majorTickMark val="none"/>
        <c:minorTickMark val="none"/>
        <c:tickLblPos val="nextTo"/>
        <c:txPr>
          <a:bodyPr/>
          <a:lstStyle/>
          <a:p>
            <a:pPr>
              <a:defRPr sz="800"/>
            </a:pPr>
            <a:endParaRPr lang="en-US"/>
          </a:p>
        </c:txPr>
        <c:crossAx val="551571840"/>
        <c:crosses val="autoZero"/>
        <c:auto val="1"/>
        <c:lblAlgn val="ctr"/>
        <c:lblOffset val="100"/>
        <c:noMultiLvlLbl val="0"/>
      </c:catAx>
      <c:valAx>
        <c:axId val="551571840"/>
        <c:scaling>
          <c:orientation val="minMax"/>
          <c:min val="0"/>
        </c:scaling>
        <c:delete val="0"/>
        <c:axPos val="l"/>
        <c:majorGridlines/>
        <c:numFmt formatCode="0" sourceLinked="0"/>
        <c:majorTickMark val="none"/>
        <c:minorTickMark val="none"/>
        <c:tickLblPos val="nextTo"/>
        <c:spPr>
          <a:ln w="9525">
            <a:noFill/>
          </a:ln>
        </c:spPr>
        <c:txPr>
          <a:bodyPr/>
          <a:lstStyle/>
          <a:p>
            <a:pPr>
              <a:defRPr sz="800"/>
            </a:pPr>
            <a:endParaRPr lang="en-US"/>
          </a:p>
        </c:txPr>
        <c:crossAx val="55157004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Ongoing Involvement</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4.5552390620253715E-2"/>
          <c:y val="1.324911552312298E-2"/>
        </c:manualLayout>
      </c:layout>
      <c:overlay val="0"/>
    </c:title>
    <c:autoTitleDeleted val="0"/>
    <c:plotArea>
      <c:layout>
        <c:manualLayout>
          <c:layoutTarget val="inner"/>
          <c:xMode val="edge"/>
          <c:yMode val="edge"/>
          <c:x val="4.8765231180201846E-2"/>
          <c:y val="0.13993884375635854"/>
          <c:w val="0.93155676396505283"/>
          <c:h val="0.45124443047177731"/>
        </c:manualLayout>
      </c:layout>
      <c:barChart>
        <c:barDir val="col"/>
        <c:grouping val="clustered"/>
        <c:varyColors val="0"/>
        <c:ser>
          <c:idx val="0"/>
          <c:order val="0"/>
          <c:tx>
            <c:strRef>
              <c:f>'ASSESSMENTS-OUTCOMES'!$B$11:$B$22</c:f>
              <c:strCache>
                <c:ptCount val="1"/>
                <c:pt idx="0">
                  <c:v>IN MONTH PERFORMANCE</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'ASSESSMENTS-OUTCOMES'!$G$11:$G$26</c:f>
              <c:numCache>
                <c:formatCode>0.0%</c:formatCode>
                <c:ptCount val="16"/>
                <c:pt idx="0">
                  <c:v>0.3286</c:v>
                </c:pt>
                <c:pt idx="1">
                  <c:v>0.39760000000000001</c:v>
                </c:pt>
                <c:pt idx="2">
                  <c:v>0.45029999999999998</c:v>
                </c:pt>
                <c:pt idx="3">
                  <c:v>0.4632</c:v>
                </c:pt>
                <c:pt idx="4">
                  <c:v>0.45340000000000003</c:v>
                </c:pt>
                <c:pt idx="5">
                  <c:v>0.50509999999999999</c:v>
                </c:pt>
                <c:pt idx="6">
                  <c:v>0.38479999999999998</c:v>
                </c:pt>
                <c:pt idx="7">
                  <c:v>0.43049999999999999</c:v>
                </c:pt>
                <c:pt idx="8">
                  <c:v>0.48449999999999999</c:v>
                </c:pt>
                <c:pt idx="9">
                  <c:v>0.40820000000000001</c:v>
                </c:pt>
                <c:pt idx="10">
                  <c:v>0.41820000000000002</c:v>
                </c:pt>
                <c:pt idx="11" formatCode="0.00%">
                  <c:v>0</c:v>
                </c:pt>
                <c:pt idx="15">
                  <c:v>0.42599999999999999</c:v>
                </c:pt>
              </c:numCache>
            </c:numRef>
          </c:val>
        </c:ser>
        <c:dLbls>
          <c:showLegendKey val="0"/>
          <c:showVal val="0"/>
          <c:showCatName val="0"/>
          <c:showSerName val="0"/>
          <c:showPercent val="0"/>
          <c:showBubbleSize val="0"/>
        </c:dLbls>
        <c:gapWidth val="150"/>
        <c:axId val="552419712"/>
        <c:axId val="552421248"/>
      </c:barChart>
      <c:catAx>
        <c:axId val="552419712"/>
        <c:scaling>
          <c:orientation val="minMax"/>
        </c:scaling>
        <c:delete val="0"/>
        <c:axPos val="b"/>
        <c:numFmt formatCode="General" sourceLinked="1"/>
        <c:majorTickMark val="out"/>
        <c:minorTickMark val="none"/>
        <c:tickLblPos val="nextTo"/>
        <c:txPr>
          <a:bodyPr/>
          <a:lstStyle/>
          <a:p>
            <a:pPr>
              <a:defRPr sz="800"/>
            </a:pPr>
            <a:endParaRPr lang="en-US"/>
          </a:p>
        </c:txPr>
        <c:crossAx val="552421248"/>
        <c:crosses val="autoZero"/>
        <c:auto val="1"/>
        <c:lblAlgn val="ctr"/>
        <c:lblOffset val="100"/>
        <c:noMultiLvlLbl val="0"/>
      </c:catAx>
      <c:valAx>
        <c:axId val="552421248"/>
        <c:scaling>
          <c:orientation val="minMax"/>
          <c:max val="0.60000000000000009"/>
          <c:min val="0"/>
        </c:scaling>
        <c:delete val="0"/>
        <c:axPos val="l"/>
        <c:majorGridlines/>
        <c:numFmt formatCode="0%" sourceLinked="0"/>
        <c:majorTickMark val="out"/>
        <c:minorTickMark val="none"/>
        <c:tickLblPos val="nextTo"/>
        <c:txPr>
          <a:bodyPr/>
          <a:lstStyle/>
          <a:p>
            <a:pPr>
              <a:defRPr sz="800"/>
            </a:pPr>
            <a:endParaRPr lang="en-US"/>
          </a:p>
        </c:txPr>
        <c:crossAx val="552419712"/>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No further action</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4.5552390620253715E-2"/>
          <c:y val="1.324911552312298E-2"/>
        </c:manualLayout>
      </c:layout>
      <c:overlay val="0"/>
    </c:title>
    <c:autoTitleDeleted val="0"/>
    <c:plotArea>
      <c:layout>
        <c:manualLayout>
          <c:layoutTarget val="inner"/>
          <c:xMode val="edge"/>
          <c:yMode val="edge"/>
          <c:x val="4.8765231180201846E-2"/>
          <c:y val="0.13993884375635854"/>
          <c:w val="0.93155676396505283"/>
          <c:h val="0.45124443047177731"/>
        </c:manualLayout>
      </c:layout>
      <c:barChart>
        <c:barDir val="col"/>
        <c:grouping val="clustered"/>
        <c:varyColors val="0"/>
        <c:ser>
          <c:idx val="0"/>
          <c:order val="0"/>
          <c:tx>
            <c:strRef>
              <c:f>'ASSESSMENTS-OUTCOMES'!$K$9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'ASSESSMENTS-OUTCOMES'!$K$11:$K$26</c:f>
              <c:numCache>
                <c:formatCode>0.0%</c:formatCode>
                <c:ptCount val="16"/>
                <c:pt idx="0">
                  <c:v>0.56430000000000002</c:v>
                </c:pt>
                <c:pt idx="1">
                  <c:v>0.53010000000000002</c:v>
                </c:pt>
                <c:pt idx="2">
                  <c:v>0.51380000000000003</c:v>
                </c:pt>
                <c:pt idx="3">
                  <c:v>0.376</c:v>
                </c:pt>
                <c:pt idx="4" formatCode="0%">
                  <c:v>0.35630000000000001</c:v>
                </c:pt>
                <c:pt idx="5">
                  <c:v>0.38229999999999997</c:v>
                </c:pt>
                <c:pt idx="6">
                  <c:v>0.39369999999999999</c:v>
                </c:pt>
                <c:pt idx="7">
                  <c:v>0.3695</c:v>
                </c:pt>
                <c:pt idx="8">
                  <c:v>0.34499999999999997</c:v>
                </c:pt>
                <c:pt idx="9">
                  <c:v>0.3367</c:v>
                </c:pt>
                <c:pt idx="10">
                  <c:v>0.33510000000000001</c:v>
                </c:pt>
                <c:pt idx="11">
                  <c:v>0</c:v>
                </c:pt>
                <c:pt idx="15">
                  <c:v>0.40649999999999997</c:v>
                </c:pt>
              </c:numCache>
            </c:numRef>
          </c:val>
        </c:ser>
        <c:dLbls>
          <c:showLegendKey val="0"/>
          <c:showVal val="0"/>
          <c:showCatName val="0"/>
          <c:showSerName val="0"/>
          <c:showPercent val="0"/>
          <c:showBubbleSize val="0"/>
        </c:dLbls>
        <c:gapWidth val="150"/>
        <c:axId val="553038208"/>
        <c:axId val="553039744"/>
      </c:barChart>
      <c:catAx>
        <c:axId val="553038208"/>
        <c:scaling>
          <c:orientation val="minMax"/>
        </c:scaling>
        <c:delete val="0"/>
        <c:axPos val="b"/>
        <c:numFmt formatCode="General" sourceLinked="1"/>
        <c:majorTickMark val="out"/>
        <c:minorTickMark val="none"/>
        <c:tickLblPos val="nextTo"/>
        <c:txPr>
          <a:bodyPr/>
          <a:lstStyle/>
          <a:p>
            <a:pPr>
              <a:defRPr sz="800"/>
            </a:pPr>
            <a:endParaRPr lang="en-US"/>
          </a:p>
        </c:txPr>
        <c:crossAx val="553039744"/>
        <c:crosses val="autoZero"/>
        <c:auto val="1"/>
        <c:lblAlgn val="ctr"/>
        <c:lblOffset val="100"/>
        <c:noMultiLvlLbl val="0"/>
      </c:catAx>
      <c:valAx>
        <c:axId val="553039744"/>
        <c:scaling>
          <c:orientation val="minMax"/>
          <c:max val="0.60000000000000009"/>
          <c:min val="0"/>
        </c:scaling>
        <c:delete val="0"/>
        <c:axPos val="l"/>
        <c:majorGridlines/>
        <c:numFmt formatCode="0%" sourceLinked="0"/>
        <c:majorTickMark val="out"/>
        <c:minorTickMark val="none"/>
        <c:tickLblPos val="nextTo"/>
        <c:txPr>
          <a:bodyPr/>
          <a:lstStyle/>
          <a:p>
            <a:pPr>
              <a:defRPr sz="800"/>
            </a:pPr>
            <a:endParaRPr lang="en-US"/>
          </a:p>
        </c:txPr>
        <c:crossAx val="553038208"/>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000" b="1" i="0" u="none" strike="noStrike" kern="1200" baseline="0">
                <a:solidFill>
                  <a:srgbClr val="8064A2">
                    <a:lumMod val="50000"/>
                  </a:srgbClr>
                </a:solidFill>
                <a:latin typeface="+mn-lt"/>
                <a:ea typeface="+mn-ea"/>
                <a:cs typeface="+mn-cs"/>
              </a:defRPr>
            </a:pPr>
            <a:r>
              <a:rPr lang="en-US" sz="900" b="1" i="0" u="none" strike="noStrike" kern="1200" baseline="0">
                <a:solidFill>
                  <a:srgbClr val="8064A2">
                    <a:lumMod val="50000"/>
                  </a:srgbClr>
                </a:solidFill>
                <a:latin typeface="+mn-lt"/>
                <a:ea typeface="+mn-ea"/>
                <a:cs typeface="+mn-cs"/>
              </a:rPr>
              <a:t>Step down to Early Help / Other agency</a:t>
            </a:r>
            <a:endParaRPr lang="en-GB" sz="900" b="1" i="0" u="none" strike="noStrike" kern="1200" baseline="0">
              <a:solidFill>
                <a:srgbClr val="8064A2">
                  <a:lumMod val="50000"/>
                </a:srgbClr>
              </a:solidFill>
              <a:latin typeface="+mn-lt"/>
              <a:ea typeface="+mn-ea"/>
              <a:cs typeface="+mn-cs"/>
            </a:endParaRPr>
          </a:p>
        </c:rich>
      </c:tx>
      <c:layout>
        <c:manualLayout>
          <c:xMode val="edge"/>
          <c:yMode val="edge"/>
          <c:x val="0.10635584612953948"/>
          <c:y val="2.4644996298539602E-2"/>
        </c:manualLayout>
      </c:layout>
      <c:overlay val="0"/>
    </c:title>
    <c:autoTitleDeleted val="0"/>
    <c:plotArea>
      <c:layout>
        <c:manualLayout>
          <c:layoutTarget val="inner"/>
          <c:xMode val="edge"/>
          <c:yMode val="edge"/>
          <c:x val="4.8765231180201846E-2"/>
          <c:y val="0.13498958509918998"/>
          <c:w val="0.88482411757974844"/>
          <c:h val="0.45619369961828266"/>
        </c:manualLayout>
      </c:layout>
      <c:barChart>
        <c:barDir val="col"/>
        <c:grouping val="clustered"/>
        <c:varyColors val="0"/>
        <c:ser>
          <c:idx val="0"/>
          <c:order val="0"/>
          <c:tx>
            <c:strRef>
              <c:f>'ASSESSMENTS-OUTCOMES'!$O$9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'ASSESSMENTS-OUTCOMES'!$O$11:$O$26</c:f>
              <c:numCache>
                <c:formatCode>0.0%</c:formatCode>
                <c:ptCount val="16"/>
                <c:pt idx="0">
                  <c:v>9.64E-2</c:v>
                </c:pt>
                <c:pt idx="1">
                  <c:v>6.6299999999999998E-2</c:v>
                </c:pt>
                <c:pt idx="2">
                  <c:v>3.5900000000000001E-2</c:v>
                </c:pt>
                <c:pt idx="3">
                  <c:v>0.15260000000000001</c:v>
                </c:pt>
                <c:pt idx="4">
                  <c:v>0.1822</c:v>
                </c:pt>
                <c:pt idx="5">
                  <c:v>0.1024</c:v>
                </c:pt>
                <c:pt idx="6">
                  <c:v>0.19239999999999999</c:v>
                </c:pt>
                <c:pt idx="7">
                  <c:v>0.17630000000000001</c:v>
                </c:pt>
                <c:pt idx="8">
                  <c:v>0.15890000000000001</c:v>
                </c:pt>
                <c:pt idx="9">
                  <c:v>0.24079999999999999</c:v>
                </c:pt>
                <c:pt idx="10">
                  <c:v>0.22789999999999999</c:v>
                </c:pt>
                <c:pt idx="11">
                  <c:v>0</c:v>
                </c:pt>
                <c:pt idx="15">
                  <c:v>0.15359999999999999</c:v>
                </c:pt>
              </c:numCache>
            </c:numRef>
          </c:val>
        </c:ser>
        <c:dLbls>
          <c:showLegendKey val="0"/>
          <c:showVal val="0"/>
          <c:showCatName val="0"/>
          <c:showSerName val="0"/>
          <c:showPercent val="0"/>
          <c:showBubbleSize val="0"/>
        </c:dLbls>
        <c:gapWidth val="150"/>
        <c:axId val="553419136"/>
        <c:axId val="553420672"/>
      </c:barChart>
      <c:catAx>
        <c:axId val="553419136"/>
        <c:scaling>
          <c:orientation val="minMax"/>
        </c:scaling>
        <c:delete val="0"/>
        <c:axPos val="b"/>
        <c:numFmt formatCode="General" sourceLinked="1"/>
        <c:majorTickMark val="out"/>
        <c:minorTickMark val="none"/>
        <c:tickLblPos val="nextTo"/>
        <c:txPr>
          <a:bodyPr/>
          <a:lstStyle/>
          <a:p>
            <a:pPr>
              <a:defRPr sz="800"/>
            </a:pPr>
            <a:endParaRPr lang="en-US"/>
          </a:p>
        </c:txPr>
        <c:crossAx val="553420672"/>
        <c:crosses val="autoZero"/>
        <c:auto val="1"/>
        <c:lblAlgn val="ctr"/>
        <c:lblOffset val="100"/>
        <c:noMultiLvlLbl val="0"/>
      </c:catAx>
      <c:valAx>
        <c:axId val="553420672"/>
        <c:scaling>
          <c:orientation val="minMax"/>
        </c:scaling>
        <c:delete val="0"/>
        <c:axPos val="l"/>
        <c:majorGridlines/>
        <c:numFmt formatCode="0%" sourceLinked="0"/>
        <c:majorTickMark val="out"/>
        <c:minorTickMark val="none"/>
        <c:tickLblPos val="nextTo"/>
        <c:txPr>
          <a:bodyPr/>
          <a:lstStyle/>
          <a:p>
            <a:pPr>
              <a:defRPr sz="800"/>
            </a:pPr>
            <a:endParaRPr lang="en-US"/>
          </a:p>
        </c:txPr>
        <c:crossAx val="553419136"/>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Out of area</a:t>
            </a:r>
            <a:endParaRPr lang="en-GB" sz="1200" b="1" i="0" u="none" strike="noStrike" kern="1200" baseline="0">
              <a:solidFill>
                <a:srgbClr val="8064A2">
                  <a:lumMod val="50000"/>
                </a:srgbClr>
              </a:solidFill>
              <a:latin typeface="+mn-lt"/>
              <a:ea typeface="+mn-ea"/>
              <a:cs typeface="+mn-cs"/>
            </a:endParaRPr>
          </a:p>
        </c:rich>
      </c:tx>
      <c:layout>
        <c:manualLayout>
          <c:xMode val="edge"/>
          <c:yMode val="edge"/>
          <c:x val="0.34266250359155132"/>
          <c:y val="2.8599743417723006E-2"/>
        </c:manualLayout>
      </c:layout>
      <c:overlay val="0"/>
    </c:title>
    <c:autoTitleDeleted val="0"/>
    <c:plotArea>
      <c:layout>
        <c:manualLayout>
          <c:layoutTarget val="inner"/>
          <c:xMode val="edge"/>
          <c:yMode val="edge"/>
          <c:x val="9.3019683024007205E-2"/>
          <c:y val="0.18945517041861323"/>
          <c:w val="0.9069803169759928"/>
          <c:h val="0.40172808661253384"/>
        </c:manualLayout>
      </c:layout>
      <c:barChart>
        <c:barDir val="col"/>
        <c:grouping val="clustered"/>
        <c:varyColors val="0"/>
        <c:ser>
          <c:idx val="0"/>
          <c:order val="0"/>
          <c:tx>
            <c:strRef>
              <c:f>'ASSESSMENTS-OUTCOMES'!$S$9</c:f>
              <c:strCache>
                <c:ptCount val="1"/>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'ASSESSMENTS-OUTCOMES'!$S$11:$S$26</c:f>
              <c:numCache>
                <c:formatCode>0.0%</c:formatCode>
                <c:ptCount val="16"/>
                <c:pt idx="0">
                  <c:v>7.1000000000000004E-3</c:v>
                </c:pt>
                <c:pt idx="1">
                  <c:v>6.0000000000000001E-3</c:v>
                </c:pt>
                <c:pt idx="2">
                  <c:v>0</c:v>
                </c:pt>
                <c:pt idx="3">
                  <c:v>8.2000000000000007E-3</c:v>
                </c:pt>
                <c:pt idx="4">
                  <c:v>8.0999999999999996E-3</c:v>
                </c:pt>
                <c:pt idx="5">
                  <c:v>6.7999999999999996E-3</c:v>
                </c:pt>
                <c:pt idx="6">
                  <c:v>2.9100000000000001E-2</c:v>
                </c:pt>
                <c:pt idx="7">
                  <c:v>2.3699999999999999E-2</c:v>
                </c:pt>
                <c:pt idx="8">
                  <c:v>1.1599999999999999E-2</c:v>
                </c:pt>
                <c:pt idx="9">
                  <c:v>6.1000000000000004E-3</c:v>
                </c:pt>
                <c:pt idx="10">
                  <c:v>5.4000000000000003E-3</c:v>
                </c:pt>
                <c:pt idx="11">
                  <c:v>0</c:v>
                </c:pt>
                <c:pt idx="15">
                  <c:v>0</c:v>
                </c:pt>
              </c:numCache>
            </c:numRef>
          </c:val>
        </c:ser>
        <c:dLbls>
          <c:showLegendKey val="0"/>
          <c:showVal val="0"/>
          <c:showCatName val="0"/>
          <c:showSerName val="0"/>
          <c:showPercent val="0"/>
          <c:showBubbleSize val="0"/>
        </c:dLbls>
        <c:gapWidth val="150"/>
        <c:axId val="553570688"/>
        <c:axId val="553572224"/>
      </c:barChart>
      <c:catAx>
        <c:axId val="553570688"/>
        <c:scaling>
          <c:orientation val="minMax"/>
        </c:scaling>
        <c:delete val="0"/>
        <c:axPos val="b"/>
        <c:numFmt formatCode="General" sourceLinked="1"/>
        <c:majorTickMark val="out"/>
        <c:minorTickMark val="none"/>
        <c:tickLblPos val="nextTo"/>
        <c:txPr>
          <a:bodyPr/>
          <a:lstStyle/>
          <a:p>
            <a:pPr>
              <a:defRPr sz="800"/>
            </a:pPr>
            <a:endParaRPr lang="en-US"/>
          </a:p>
        </c:txPr>
        <c:crossAx val="553572224"/>
        <c:crosses val="autoZero"/>
        <c:auto val="1"/>
        <c:lblAlgn val="ctr"/>
        <c:lblOffset val="100"/>
        <c:noMultiLvlLbl val="0"/>
      </c:catAx>
      <c:valAx>
        <c:axId val="553572224"/>
        <c:scaling>
          <c:orientation val="minMax"/>
          <c:max val="3.500000000000001E-2"/>
          <c:min val="0"/>
        </c:scaling>
        <c:delete val="0"/>
        <c:axPos val="l"/>
        <c:majorGridlines/>
        <c:numFmt formatCode="0%" sourceLinked="0"/>
        <c:majorTickMark val="out"/>
        <c:minorTickMark val="none"/>
        <c:tickLblPos val="nextTo"/>
        <c:txPr>
          <a:bodyPr/>
          <a:lstStyle/>
          <a:p>
            <a:pPr>
              <a:defRPr sz="800"/>
            </a:pPr>
            <a:endParaRPr lang="en-US"/>
          </a:p>
        </c:txPr>
        <c:crossAx val="553570688"/>
        <c:crosses val="autoZero"/>
        <c:crossBetween val="between"/>
        <c:majorUnit val="1.0000000000000002E-2"/>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GB"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Not Recorded</a:t>
            </a:r>
          </a:p>
        </c:rich>
      </c:tx>
      <c:layout>
        <c:manualLayout>
          <c:xMode val="edge"/>
          <c:yMode val="edge"/>
          <c:x val="0.33687664041994753"/>
          <c:y val="3.8207982622861798E-2"/>
        </c:manualLayout>
      </c:layout>
      <c:overlay val="0"/>
    </c:title>
    <c:autoTitleDeleted val="0"/>
    <c:plotArea>
      <c:layout>
        <c:manualLayout>
          <c:layoutTarget val="inner"/>
          <c:xMode val="edge"/>
          <c:yMode val="edge"/>
          <c:x val="9.3019683024007205E-2"/>
          <c:y val="0.18945517041861323"/>
          <c:w val="0.9069803169759928"/>
          <c:h val="0.40172808661253384"/>
        </c:manualLayout>
      </c:layout>
      <c:barChart>
        <c:barDir val="col"/>
        <c:grouping val="clustered"/>
        <c:varyColors val="0"/>
        <c:ser>
          <c:idx val="0"/>
          <c:order val="0"/>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'ASSESSMENTS-OUTCOMES'!$B$11:$C$26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'ASSESSMENTS-OUTCOMES'!$W$11:$W$26</c:f>
              <c:numCache>
                <c:formatCode>0.0%</c:formatCode>
                <c:ptCount val="16"/>
                <c:pt idx="0">
                  <c:v>3.5999999999999999E-3</c:v>
                </c:pt>
                <c:pt idx="1">
                  <c:v>0</c:v>
                </c:pt>
                <c:pt idx="2">
                  <c:v>0</c:v>
                </c:pt>
                <c:pt idx="3">
                  <c:v>0</c:v>
                </c:pt>
                <c:pt idx="4">
                  <c:v>0</c:v>
                </c:pt>
                <c:pt idx="5">
                  <c:v>3.3999999999999998E-3</c:v>
                </c:pt>
                <c:pt idx="6">
                  <c:v>0</c:v>
                </c:pt>
                <c:pt idx="7">
                  <c:v>0</c:v>
                </c:pt>
                <c:pt idx="8">
                  <c:v>0</c:v>
                </c:pt>
                <c:pt idx="9">
                  <c:v>8.2000000000000007E-3</c:v>
                </c:pt>
                <c:pt idx="10">
                  <c:v>1.34E-2</c:v>
                </c:pt>
                <c:pt idx="11">
                  <c:v>0</c:v>
                </c:pt>
                <c:pt idx="15">
                  <c:v>2.8999999999999998E-3</c:v>
                </c:pt>
              </c:numCache>
            </c:numRef>
          </c:val>
        </c:ser>
        <c:dLbls>
          <c:showLegendKey val="0"/>
          <c:showVal val="0"/>
          <c:showCatName val="0"/>
          <c:showSerName val="0"/>
          <c:showPercent val="0"/>
          <c:showBubbleSize val="0"/>
        </c:dLbls>
        <c:gapWidth val="150"/>
        <c:axId val="554127744"/>
        <c:axId val="554129280"/>
      </c:barChart>
      <c:catAx>
        <c:axId val="554127744"/>
        <c:scaling>
          <c:orientation val="minMax"/>
        </c:scaling>
        <c:delete val="0"/>
        <c:axPos val="b"/>
        <c:numFmt formatCode="General" sourceLinked="1"/>
        <c:majorTickMark val="out"/>
        <c:minorTickMark val="none"/>
        <c:tickLblPos val="nextTo"/>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txPr>
          <a:bodyPr rot="-5400000" vert="horz" anchor="t" anchorCtr="0"/>
          <a:lstStyle/>
          <a:p>
            <a:pPr>
              <a:defRPr sz="800"/>
            </a:pPr>
            <a:endParaRPr lang="en-US"/>
          </a:p>
        </c:txPr>
        <c:crossAx val="554129280"/>
        <c:crosses val="autoZero"/>
        <c:auto val="1"/>
        <c:lblAlgn val="ctr"/>
        <c:lblOffset val="100"/>
        <c:tickLblSkip val="1"/>
        <c:noMultiLvlLbl val="0"/>
      </c:catAx>
      <c:valAx>
        <c:axId val="554129280"/>
        <c:scaling>
          <c:orientation val="minMax"/>
        </c:scaling>
        <c:delete val="0"/>
        <c:axPos val="l"/>
        <c:majorGridlines/>
        <c:numFmt formatCode="0%" sourceLinked="0"/>
        <c:majorTickMark val="out"/>
        <c:minorTickMark val="none"/>
        <c:tickLblPos val="nextTo"/>
        <c:txPr>
          <a:bodyPr/>
          <a:lstStyle/>
          <a:p>
            <a:pPr>
              <a:defRPr sz="800"/>
            </a:pPr>
            <a:endParaRPr lang="en-US"/>
          </a:p>
        </c:txPr>
        <c:crossAx val="554127744"/>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1446617174339329E-2"/>
          <c:y val="0.20333203902344318"/>
          <c:w val="0.97708929966154645"/>
          <c:h val="0.64629788923443399"/>
        </c:manualLayout>
      </c:layout>
      <c:barChart>
        <c:barDir val="col"/>
        <c:grouping val="clustered"/>
        <c:varyColors val="0"/>
        <c:ser>
          <c:idx val="0"/>
          <c:order val="0"/>
          <c:tx>
            <c:strRef>
              <c:f>'lookup lists'!$C$24</c:f>
              <c:strCache>
                <c:ptCount val="1"/>
                <c:pt idx="0">
                  <c:v>On track </c:v>
                </c:pt>
              </c:strCache>
            </c:strRef>
          </c:tx>
          <c:spPr>
            <a:solidFill>
              <a:srgbClr val="92D050"/>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lists'!$C$25:$C$29</c:f>
              <c:numCache>
                <c:formatCode>General</c:formatCode>
                <c:ptCount val="5"/>
                <c:pt idx="0">
                  <c:v>5</c:v>
                </c:pt>
                <c:pt idx="1">
                  <c:v>4</c:v>
                </c:pt>
                <c:pt idx="2">
                  <c:v>8</c:v>
                </c:pt>
                <c:pt idx="3">
                  <c:v>8</c:v>
                </c:pt>
                <c:pt idx="4">
                  <c:v>8</c:v>
                </c:pt>
              </c:numCache>
            </c:numRef>
          </c:val>
        </c:ser>
        <c:ser>
          <c:idx val="1"/>
          <c:order val="1"/>
          <c:tx>
            <c:strRef>
              <c:f>'lookup lists'!$D$24</c:f>
              <c:strCache>
                <c:ptCount val="1"/>
                <c:pt idx="0">
                  <c:v>Satisfactory progress </c:v>
                </c:pt>
              </c:strCache>
            </c:strRef>
          </c:tx>
          <c:spPr>
            <a:solidFill>
              <a:schemeClr val="accent6">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lists'!$D$25:$D$29</c:f>
              <c:numCache>
                <c:formatCode>General</c:formatCode>
                <c:ptCount val="5"/>
                <c:pt idx="0">
                  <c:v>7</c:v>
                </c:pt>
                <c:pt idx="1">
                  <c:v>0</c:v>
                </c:pt>
                <c:pt idx="2">
                  <c:v>0</c:v>
                </c:pt>
                <c:pt idx="3">
                  <c:v>0</c:v>
                </c:pt>
                <c:pt idx="4">
                  <c:v>0</c:v>
                </c:pt>
              </c:numCache>
            </c:numRef>
          </c:val>
        </c:ser>
        <c:ser>
          <c:idx val="2"/>
          <c:order val="2"/>
          <c:tx>
            <c:strRef>
              <c:f>'lookup lists'!$E$24</c:f>
              <c:strCache>
                <c:ptCount val="1"/>
                <c:pt idx="0">
                  <c:v>Off track </c:v>
                </c:pt>
              </c:strCache>
            </c:strRef>
          </c:tx>
          <c:spPr>
            <a:solidFill>
              <a:schemeClr val="accent2">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lists'!$E$25:$E$29</c:f>
              <c:numCache>
                <c:formatCode>General</c:formatCode>
                <c:ptCount val="5"/>
                <c:pt idx="0">
                  <c:v>7</c:v>
                </c:pt>
                <c:pt idx="1">
                  <c:v>8</c:v>
                </c:pt>
                <c:pt idx="2">
                  <c:v>6</c:v>
                </c:pt>
                <c:pt idx="3">
                  <c:v>3</c:v>
                </c:pt>
                <c:pt idx="4">
                  <c:v>3</c:v>
                </c:pt>
              </c:numCache>
            </c:numRef>
          </c:val>
        </c:ser>
        <c:ser>
          <c:idx val="3"/>
          <c:order val="3"/>
          <c:tx>
            <c:strRef>
              <c:f>'lookup lists'!$F$24</c:f>
              <c:strCache>
                <c:ptCount val="1"/>
                <c:pt idx="0">
                  <c:v>Measure not applicable for target</c:v>
                </c:pt>
              </c:strCache>
            </c:strRef>
          </c:tx>
          <c:spPr>
            <a:solidFill>
              <a:schemeClr val="accent1">
                <a:lumMod val="60000"/>
                <a:lumOff val="40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lists'!$F$25:$F$29</c:f>
              <c:numCache>
                <c:formatCode>General</c:formatCode>
                <c:ptCount val="5"/>
                <c:pt idx="0">
                  <c:v>5</c:v>
                </c:pt>
                <c:pt idx="1">
                  <c:v>5</c:v>
                </c:pt>
                <c:pt idx="2">
                  <c:v>4</c:v>
                </c:pt>
                <c:pt idx="3">
                  <c:v>0</c:v>
                </c:pt>
                <c:pt idx="4">
                  <c:v>5</c:v>
                </c:pt>
              </c:numCache>
            </c:numRef>
          </c:val>
        </c:ser>
        <c:ser>
          <c:idx val="4"/>
          <c:order val="4"/>
          <c:tx>
            <c:strRef>
              <c:f>'lookup lists'!$G$24</c:f>
              <c:strCache>
                <c:ptCount val="1"/>
                <c:pt idx="0">
                  <c:v>Data not yet available (mostly annual data)</c:v>
                </c:pt>
              </c:strCache>
            </c:strRef>
          </c:tx>
          <c:spPr>
            <a:solidFill>
              <a:schemeClr val="accent4">
                <a:lumMod val="75000"/>
              </a:schemeClr>
            </a:solidFill>
          </c:spPr>
          <c:invertIfNegative val="0"/>
          <c:cat>
            <c:strRef>
              <c:f>'lookup lists'!$B$66:$B$70</c:f>
              <c:strCache>
                <c:ptCount val="5"/>
                <c:pt idx="0">
                  <c:v>Every child making the best start in life</c:v>
                </c:pt>
                <c:pt idx="1">
                  <c:v>Every adult secure, responsible and empowered</c:v>
                </c:pt>
                <c:pt idx="2">
                  <c:v>A strong community</c:v>
                </c:pt>
                <c:pt idx="3">
                  <c:v>Extending opportunity and prosperity</c:v>
                </c:pt>
                <c:pt idx="4">
                  <c:v>A modern, efficient Council</c:v>
                </c:pt>
              </c:strCache>
            </c:strRef>
          </c:cat>
          <c:val>
            <c:numRef>
              <c:f>'lookup lists'!$G$25:$G$29</c:f>
              <c:numCache>
                <c:formatCode>General</c:formatCode>
                <c:ptCount val="5"/>
                <c:pt idx="0">
                  <c:v>5</c:v>
                </c:pt>
                <c:pt idx="1">
                  <c:v>6</c:v>
                </c:pt>
                <c:pt idx="2">
                  <c:v>0</c:v>
                </c:pt>
                <c:pt idx="3">
                  <c:v>6</c:v>
                </c:pt>
                <c:pt idx="4">
                  <c:v>2</c:v>
                </c:pt>
              </c:numCache>
            </c:numRef>
          </c:val>
        </c:ser>
        <c:dLbls>
          <c:showLegendKey val="0"/>
          <c:showVal val="1"/>
          <c:showCatName val="0"/>
          <c:showSerName val="0"/>
          <c:showPercent val="0"/>
          <c:showBubbleSize val="0"/>
        </c:dLbls>
        <c:gapWidth val="150"/>
        <c:overlap val="-25"/>
        <c:axId val="121211904"/>
        <c:axId val="121218176"/>
      </c:barChart>
      <c:catAx>
        <c:axId val="121211904"/>
        <c:scaling>
          <c:orientation val="minMax"/>
        </c:scaling>
        <c:delete val="0"/>
        <c:axPos val="b"/>
        <c:numFmt formatCode="General" sourceLinked="1"/>
        <c:majorTickMark val="none"/>
        <c:minorTickMark val="none"/>
        <c:tickLblPos val="nextTo"/>
        <c:crossAx val="121218176"/>
        <c:crosses val="autoZero"/>
        <c:auto val="1"/>
        <c:lblAlgn val="ctr"/>
        <c:lblOffset val="100"/>
        <c:noMultiLvlLbl val="0"/>
      </c:catAx>
      <c:valAx>
        <c:axId val="121218176"/>
        <c:scaling>
          <c:orientation val="minMax"/>
        </c:scaling>
        <c:delete val="1"/>
        <c:axPos val="l"/>
        <c:numFmt formatCode="General" sourceLinked="1"/>
        <c:majorTickMark val="none"/>
        <c:minorTickMark val="none"/>
        <c:tickLblPos val="nextTo"/>
        <c:crossAx val="121211904"/>
        <c:crosses val="autoZero"/>
        <c:crossBetween val="between"/>
      </c:valAx>
    </c:plotArea>
    <c:legend>
      <c:legendPos val="t"/>
      <c:layout/>
      <c:overlay val="0"/>
      <c:txPr>
        <a:bodyPr/>
        <a:lstStyle/>
        <a:p>
          <a:pPr>
            <a:defRPr sz="900"/>
          </a:pPr>
          <a:endParaRPr lang="en-US"/>
        </a:p>
      </c:txPr>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000" b="1" i="0" u="none" strike="noStrike" kern="1200" baseline="0">
                <a:solidFill>
                  <a:srgbClr val="8064A2">
                    <a:lumMod val="50000"/>
                  </a:srgbClr>
                </a:solidFill>
                <a:latin typeface="+mn-lt"/>
                <a:ea typeface="+mn-ea"/>
                <a:cs typeface="+mn-cs"/>
              </a:defRPr>
            </a:pPr>
            <a:r>
              <a:rPr lang="en-US" sz="1000" b="1" i="0" baseline="0">
                <a:effectLst/>
              </a:rPr>
              <a:t>% children aged 4-11 years involved in participation</a:t>
            </a:r>
            <a:endParaRPr lang="en-GB" sz="1000">
              <a:effectLst/>
            </a:endParaRPr>
          </a:p>
        </c:rich>
      </c:tx>
      <c:layout>
        <c:manualLayout>
          <c:xMode val="edge"/>
          <c:yMode val="edge"/>
          <c:x val="4.5552421138670883E-2"/>
          <c:y val="2.3966170895304752E-2"/>
        </c:manualLayout>
      </c:layout>
      <c:overlay val="0"/>
    </c:title>
    <c:autoTitleDeleted val="0"/>
    <c:plotArea>
      <c:layout>
        <c:manualLayout>
          <c:layoutTarget val="inner"/>
          <c:xMode val="edge"/>
          <c:yMode val="edge"/>
          <c:x val="4.8765231180201846E-2"/>
          <c:y val="0.15145769604949813"/>
          <c:w val="0.93155676396505283"/>
          <c:h val="0.57585711312109744"/>
        </c:manualLayout>
      </c:layout>
      <c:barChart>
        <c:barDir val="col"/>
        <c:grouping val="clustered"/>
        <c:varyColors val="0"/>
        <c:ser>
          <c:idx val="0"/>
          <c:order val="0"/>
          <c:tx>
            <c:strRef>
              <c:f>'LAC-PARTICIPATION'!$D$9:$D$10</c:f>
              <c:strCache>
                <c:ptCount val="1"/>
                <c:pt idx="0">
                  <c:v>% children aged 4-11 years involved in participation</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'LAC-PARTICIPATION'!$B$11:$C$26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'LAC-PARTICIPATION'!$D$11:$D$26</c:f>
              <c:numCache>
                <c:formatCode>0.0%</c:formatCode>
                <c:ptCount val="16"/>
                <c:pt idx="0">
                  <c:v>0.82099999999999995</c:v>
                </c:pt>
                <c:pt idx="1">
                  <c:v>1</c:v>
                </c:pt>
                <c:pt idx="2">
                  <c:v>0.86499999999999999</c:v>
                </c:pt>
                <c:pt idx="3">
                  <c:v>0.81299999999999994</c:v>
                </c:pt>
                <c:pt idx="4">
                  <c:v>1</c:v>
                </c:pt>
                <c:pt idx="5">
                  <c:v>0.85099999999999998</c:v>
                </c:pt>
                <c:pt idx="6">
                  <c:v>0.82899999999999996</c:v>
                </c:pt>
                <c:pt idx="7">
                  <c:v>0</c:v>
                </c:pt>
                <c:pt idx="8">
                  <c:v>0.83899999999999997</c:v>
                </c:pt>
                <c:pt idx="9">
                  <c:v>0</c:v>
                </c:pt>
                <c:pt idx="10">
                  <c:v>0</c:v>
                </c:pt>
                <c:pt idx="11">
                  <c:v>0</c:v>
                </c:pt>
                <c:pt idx="15">
                  <c:v>0.85199999999999998</c:v>
                </c:pt>
              </c:numCache>
            </c:numRef>
          </c:val>
        </c:ser>
        <c:dLbls>
          <c:showLegendKey val="0"/>
          <c:showVal val="0"/>
          <c:showCatName val="0"/>
          <c:showSerName val="0"/>
          <c:showPercent val="0"/>
          <c:showBubbleSize val="0"/>
        </c:dLbls>
        <c:gapWidth val="150"/>
        <c:axId val="554308736"/>
        <c:axId val="554310272"/>
      </c:barChart>
      <c:catAx>
        <c:axId val="554308736"/>
        <c:scaling>
          <c:orientation val="minMax"/>
        </c:scaling>
        <c:delete val="0"/>
        <c:axPos val="b"/>
        <c:majorTickMark val="out"/>
        <c:minorTickMark val="none"/>
        <c:tickLblPos val="nextTo"/>
        <c:txPr>
          <a:bodyPr/>
          <a:lstStyle/>
          <a:p>
            <a:pPr>
              <a:defRPr sz="800"/>
            </a:pPr>
            <a:endParaRPr lang="en-US"/>
          </a:p>
        </c:txPr>
        <c:crossAx val="554310272"/>
        <c:crosses val="autoZero"/>
        <c:auto val="1"/>
        <c:lblAlgn val="ctr"/>
        <c:lblOffset val="100"/>
        <c:noMultiLvlLbl val="0"/>
      </c:catAx>
      <c:valAx>
        <c:axId val="554310272"/>
        <c:scaling>
          <c:orientation val="minMax"/>
          <c:max val="1"/>
          <c:min val="0"/>
        </c:scaling>
        <c:delete val="0"/>
        <c:axPos val="l"/>
        <c:majorGridlines/>
        <c:numFmt formatCode="0%" sourceLinked="0"/>
        <c:majorTickMark val="out"/>
        <c:minorTickMark val="none"/>
        <c:tickLblPos val="nextTo"/>
        <c:txPr>
          <a:bodyPr/>
          <a:lstStyle/>
          <a:p>
            <a:pPr>
              <a:defRPr sz="800"/>
            </a:pPr>
            <a:endParaRPr lang="en-US"/>
          </a:p>
        </c:txPr>
        <c:crossAx val="554308736"/>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chemeClr val="accent4">
                    <a:lumMod val="50000"/>
                  </a:schemeClr>
                </a:solidFill>
              </a:defRPr>
            </a:pPr>
            <a:r>
              <a:rPr lang="en-US" sz="1000"/>
              <a:t>% children aged 12-17 years involved in participation</a:t>
            </a:r>
          </a:p>
        </c:rich>
      </c:tx>
      <c:layout>
        <c:manualLayout>
          <c:xMode val="edge"/>
          <c:yMode val="edge"/>
          <c:x val="3.3139804532414101E-2"/>
          <c:y val="5.3522676576057476E-3"/>
        </c:manualLayout>
      </c:layout>
      <c:overlay val="0"/>
    </c:title>
    <c:autoTitleDeleted val="0"/>
    <c:plotArea>
      <c:layout>
        <c:manualLayout>
          <c:layoutTarget val="inner"/>
          <c:xMode val="edge"/>
          <c:yMode val="edge"/>
          <c:x val="4.8765231180201846E-2"/>
          <c:y val="0.15145769604949813"/>
          <c:w val="0.93155676396505283"/>
          <c:h val="0.57585711312109744"/>
        </c:manualLayout>
      </c:layout>
      <c:barChart>
        <c:barDir val="col"/>
        <c:grouping val="clustered"/>
        <c:varyColors val="0"/>
        <c:ser>
          <c:idx val="0"/>
          <c:order val="0"/>
          <c:tx>
            <c:strRef>
              <c:f>'LAC-PARTICIPATION'!$E$9:$E$10</c:f>
              <c:strCache>
                <c:ptCount val="1"/>
                <c:pt idx="0">
                  <c:v>% children aged 12-17 years involved in participation</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'LAC-PARTICIPATION'!$B$11:$C$26</c:f>
              <c:multiLvlStrCache>
                <c:ptCount val="16"/>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lvl>
                <c:lvl>
                  <c:pt idx="0">
                    <c:v>IN MONTH PERFORMANCE</c:v>
                  </c:pt>
                  <c:pt idx="13">
                    <c:v>ANNUAL TREND</c:v>
                  </c:pt>
                </c:lvl>
              </c:multiLvlStrCache>
            </c:multiLvlStrRef>
          </c:cat>
          <c:val>
            <c:numRef>
              <c:f>'LAC-PARTICIPATION'!$E$11:$E$26</c:f>
              <c:numCache>
                <c:formatCode>0.0%</c:formatCode>
                <c:ptCount val="16"/>
                <c:pt idx="0">
                  <c:v>1</c:v>
                </c:pt>
                <c:pt idx="1">
                  <c:v>1</c:v>
                </c:pt>
                <c:pt idx="2">
                  <c:v>1</c:v>
                </c:pt>
                <c:pt idx="3">
                  <c:v>1</c:v>
                </c:pt>
                <c:pt idx="4">
                  <c:v>1</c:v>
                </c:pt>
                <c:pt idx="5">
                  <c:v>1</c:v>
                </c:pt>
                <c:pt idx="6">
                  <c:v>1</c:v>
                </c:pt>
                <c:pt idx="7">
                  <c:v>0</c:v>
                </c:pt>
                <c:pt idx="8">
                  <c:v>0</c:v>
                </c:pt>
                <c:pt idx="9">
                  <c:v>0</c:v>
                </c:pt>
                <c:pt idx="10">
                  <c:v>0</c:v>
                </c:pt>
                <c:pt idx="11">
                  <c:v>0</c:v>
                </c:pt>
                <c:pt idx="15" formatCode="0%">
                  <c:v>1</c:v>
                </c:pt>
              </c:numCache>
            </c:numRef>
          </c:val>
        </c:ser>
        <c:dLbls>
          <c:showLegendKey val="0"/>
          <c:showVal val="0"/>
          <c:showCatName val="0"/>
          <c:showSerName val="0"/>
          <c:showPercent val="0"/>
          <c:showBubbleSize val="0"/>
        </c:dLbls>
        <c:gapWidth val="150"/>
        <c:axId val="554382464"/>
        <c:axId val="554384000"/>
      </c:barChart>
      <c:catAx>
        <c:axId val="554382464"/>
        <c:scaling>
          <c:orientation val="minMax"/>
        </c:scaling>
        <c:delete val="0"/>
        <c:axPos val="b"/>
        <c:majorTickMark val="out"/>
        <c:minorTickMark val="none"/>
        <c:tickLblPos val="nextTo"/>
        <c:txPr>
          <a:bodyPr/>
          <a:lstStyle/>
          <a:p>
            <a:pPr>
              <a:defRPr sz="800"/>
            </a:pPr>
            <a:endParaRPr lang="en-US"/>
          </a:p>
        </c:txPr>
        <c:crossAx val="554384000"/>
        <c:crosses val="autoZero"/>
        <c:auto val="1"/>
        <c:lblAlgn val="ctr"/>
        <c:lblOffset val="100"/>
        <c:noMultiLvlLbl val="0"/>
      </c:catAx>
      <c:valAx>
        <c:axId val="554384000"/>
        <c:scaling>
          <c:orientation val="minMax"/>
          <c:max val="1"/>
          <c:min val="0"/>
        </c:scaling>
        <c:delete val="0"/>
        <c:axPos val="l"/>
        <c:majorGridlines/>
        <c:numFmt formatCode="0%" sourceLinked="0"/>
        <c:majorTickMark val="out"/>
        <c:minorTickMark val="none"/>
        <c:tickLblPos val="nextTo"/>
        <c:txPr>
          <a:bodyPr/>
          <a:lstStyle/>
          <a:p>
            <a:pPr>
              <a:defRPr sz="800"/>
            </a:pPr>
            <a:endParaRPr lang="en-US"/>
          </a:p>
        </c:txPr>
        <c:crossAx val="554382464"/>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'lookup lists'!$C$31</c:f>
              <c:strCache>
                <c:ptCount val="1"/>
                <c:pt idx="0">
                  <c:v>Improving</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lists'!$C$32:$C$36</c:f>
              <c:numCache>
                <c:formatCode>General</c:formatCode>
                <c:ptCount val="5"/>
                <c:pt idx="0">
                  <c:v>7</c:v>
                </c:pt>
                <c:pt idx="1">
                  <c:v>6</c:v>
                </c:pt>
                <c:pt idx="2">
                  <c:v>10</c:v>
                </c:pt>
                <c:pt idx="3">
                  <c:v>5</c:v>
                </c:pt>
                <c:pt idx="4">
                  <c:v>8</c:v>
                </c:pt>
              </c:numCache>
            </c:numRef>
          </c:val>
        </c:ser>
        <c:ser>
          <c:idx val="1"/>
          <c:order val="1"/>
          <c:tx>
            <c:strRef>
              <c:f>'lookup lists'!$D$31</c:f>
              <c:strCache>
                <c:ptCount val="1"/>
                <c:pt idx="0">
                  <c:v>Stable </c:v>
                </c:pt>
              </c:strCache>
            </c:strRef>
          </c:tx>
          <c:spPr>
            <a:solidFill>
              <a:schemeClr val="accent6">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lists'!$D$32:$D$36</c:f>
              <c:numCache>
                <c:formatCode>General</c:formatCode>
                <c:ptCount val="5"/>
                <c:pt idx="0">
                  <c:v>4</c:v>
                </c:pt>
                <c:pt idx="1">
                  <c:v>6</c:v>
                </c:pt>
                <c:pt idx="2">
                  <c:v>3</c:v>
                </c:pt>
                <c:pt idx="3">
                  <c:v>1</c:v>
                </c:pt>
                <c:pt idx="4">
                  <c:v>5</c:v>
                </c:pt>
              </c:numCache>
            </c:numRef>
          </c:val>
        </c:ser>
        <c:ser>
          <c:idx val="2"/>
          <c:order val="2"/>
          <c:tx>
            <c:strRef>
              <c:f>'lookup lists'!$E$31</c:f>
              <c:strCache>
                <c:ptCount val="1"/>
                <c:pt idx="0">
                  <c:v>Worsening</c:v>
                </c:pt>
              </c:strCache>
            </c:strRef>
          </c:tx>
          <c:spPr>
            <a:solidFill>
              <a:schemeClr val="accent2">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lists'!$E$32:$E$36</c:f>
              <c:numCache>
                <c:formatCode>General</c:formatCode>
                <c:ptCount val="5"/>
                <c:pt idx="0">
                  <c:v>3</c:v>
                </c:pt>
                <c:pt idx="1">
                  <c:v>4</c:v>
                </c:pt>
                <c:pt idx="2">
                  <c:v>3</c:v>
                </c:pt>
                <c:pt idx="3">
                  <c:v>8</c:v>
                </c:pt>
                <c:pt idx="4">
                  <c:v>9</c:v>
                </c:pt>
              </c:numCache>
            </c:numRef>
          </c:val>
        </c:ser>
        <c:ser>
          <c:idx val="3"/>
          <c:order val="3"/>
          <c:tx>
            <c:strRef>
              <c:f>'lookup lists'!$F$31</c:f>
              <c:strCache>
                <c:ptCount val="1"/>
                <c:pt idx="0">
                  <c:v>DoT either not relevant or not available</c:v>
                </c:pt>
              </c:strCache>
            </c:strRef>
          </c:tx>
          <c:spPr>
            <a:solidFill>
              <a:schemeClr val="accent5">
                <a:lumMod val="60000"/>
                <a:lumOff val="40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'lookup lists'!$B$72:$B$76</c:f>
              <c:strCache>
                <c:ptCount val="5"/>
                <c:pt idx="0">
                  <c:v>A modern, efficient Council</c:v>
                </c:pt>
                <c:pt idx="1">
                  <c:v>Extending opportunity and prosperity</c:v>
                </c:pt>
                <c:pt idx="2">
                  <c:v>A strong community</c:v>
                </c:pt>
                <c:pt idx="3">
                  <c:v>Every adult secure, responsible and empowered</c:v>
                </c:pt>
                <c:pt idx="4">
                  <c:v>Every child making the best start in life</c:v>
                </c:pt>
              </c:strCache>
            </c:strRef>
          </c:cat>
          <c:val>
            <c:numRef>
              <c:f>'lookup lists'!$F$32:$F$36</c:f>
              <c:numCache>
                <c:formatCode>General</c:formatCode>
                <c:ptCount val="5"/>
                <c:pt idx="0">
                  <c:v>4</c:v>
                </c:pt>
                <c:pt idx="1">
                  <c:v>1</c:v>
                </c:pt>
                <c:pt idx="2">
                  <c:v>2</c:v>
                </c:pt>
                <c:pt idx="3">
                  <c:v>9</c:v>
                </c:pt>
                <c:pt idx="4">
                  <c:v>7</c:v>
                </c:pt>
              </c:numCache>
            </c:numRef>
          </c:val>
        </c:ser>
        <c:dLbls>
          <c:showLegendKey val="0"/>
          <c:showVal val="1"/>
          <c:showCatName val="0"/>
          <c:showSerName val="0"/>
          <c:showPercent val="0"/>
          <c:showBubbleSize val="0"/>
        </c:dLbls>
        <c:gapWidth val="95"/>
        <c:overlap val="100"/>
        <c:axId val="179151616"/>
        <c:axId val="179153152"/>
      </c:barChart>
      <c:catAx>
        <c:axId val="179151616"/>
        <c:scaling>
          <c:orientation val="minMax"/>
        </c:scaling>
        <c:delete val="0"/>
        <c:axPos val="l"/>
        <c:numFmt formatCode="General" sourceLinked="1"/>
        <c:majorTickMark val="none"/>
        <c:minorTickMark val="none"/>
        <c:tickLblPos val="nextTo"/>
        <c:crossAx val="179153152"/>
        <c:crosses val="autoZero"/>
        <c:auto val="1"/>
        <c:lblAlgn val="ctr"/>
        <c:lblOffset val="100"/>
        <c:noMultiLvlLbl val="0"/>
      </c:catAx>
      <c:valAx>
        <c:axId val="179153152"/>
        <c:scaling>
          <c:orientation val="minMax"/>
        </c:scaling>
        <c:delete val="1"/>
        <c:axPos val="b"/>
        <c:numFmt formatCode="0%" sourceLinked="1"/>
        <c:majorTickMark val="none"/>
        <c:minorTickMark val="none"/>
        <c:tickLblPos val="nextTo"/>
        <c:crossAx val="17915161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1400"/>
              <a:t>Indicator</a:t>
            </a:r>
            <a:r>
              <a:rPr lang="en-GB" sz="1400" baseline="0"/>
              <a:t> Trends to 31 March 2017</a:t>
            </a:r>
            <a:endParaRPr lang="en-GB" sz="1400"/>
          </a:p>
        </c:rich>
      </c:tx>
      <c:layout>
        <c:manualLayout>
          <c:xMode val="edge"/>
          <c:yMode val="edge"/>
          <c:x val="0.10066921275559119"/>
          <c:y val="2.2679411782773096E-2"/>
        </c:manualLayout>
      </c:layout>
      <c:overlay val="0"/>
    </c:title>
    <c:autoTitleDeleted val="0"/>
    <c:plotArea>
      <c:layout>
        <c:manualLayout>
          <c:layoutTarget val="inner"/>
          <c:xMode val="edge"/>
          <c:yMode val="edge"/>
          <c:x val="6.8970929532012087E-2"/>
          <c:y val="0.17909686405676667"/>
          <c:w val="0.68096877111917897"/>
          <c:h val="0.68323563272049559"/>
        </c:manualLayout>
      </c:layout>
      <c:lineChart>
        <c:grouping val="standard"/>
        <c:varyColors val="0"/>
        <c:ser>
          <c:idx val="2"/>
          <c:order val="0"/>
          <c:tx>
            <c:strRef>
              <c:f>'lookup lists'!$B$41</c:f>
              <c:strCache>
                <c:ptCount val="1"/>
                <c:pt idx="0">
                  <c:v>on target</c:v>
                </c:pt>
              </c:strCache>
            </c:strRef>
          </c:tx>
          <c:marker>
            <c:symbol val="none"/>
          </c:marker>
          <c:cat>
            <c:strRef>
              <c:f>'lookup lists'!$C$38:$F$38</c:f>
              <c:strCache>
                <c:ptCount val="4"/>
                <c:pt idx="0">
                  <c:v>Q1</c:v>
                </c:pt>
                <c:pt idx="1">
                  <c:v>Q2</c:v>
                </c:pt>
                <c:pt idx="2">
                  <c:v>Q3</c:v>
                </c:pt>
                <c:pt idx="3">
                  <c:v>Q4</c:v>
                </c:pt>
              </c:strCache>
            </c:strRef>
          </c:cat>
          <c:val>
            <c:numRef>
              <c:f>'lookup lists'!$C$41:$F$41</c:f>
              <c:numCache>
                <c:formatCode>General</c:formatCode>
                <c:ptCount val="4"/>
                <c:pt idx="0">
                  <c:v>19</c:v>
                </c:pt>
                <c:pt idx="1">
                  <c:v>23</c:v>
                </c:pt>
                <c:pt idx="2">
                  <c:v>25</c:v>
                </c:pt>
                <c:pt idx="3">
                  <c:v>33</c:v>
                </c:pt>
              </c:numCache>
            </c:numRef>
          </c:val>
          <c:smooth val="0"/>
        </c:ser>
        <c:ser>
          <c:idx val="0"/>
          <c:order val="1"/>
          <c:tx>
            <c:strRef>
              <c:f>'lookup lists'!$B$39</c:f>
              <c:strCache>
                <c:ptCount val="1"/>
                <c:pt idx="0">
                  <c:v>satisfactory</c:v>
                </c:pt>
              </c:strCache>
            </c:strRef>
          </c:tx>
          <c:marker>
            <c:symbol val="none"/>
          </c:marker>
          <c:cat>
            <c:strRef>
              <c:f>'lookup lists'!$C$38:$F$38</c:f>
              <c:strCache>
                <c:ptCount val="4"/>
                <c:pt idx="0">
                  <c:v>Q1</c:v>
                </c:pt>
                <c:pt idx="1">
                  <c:v>Q2</c:v>
                </c:pt>
                <c:pt idx="2">
                  <c:v>Q3</c:v>
                </c:pt>
                <c:pt idx="3">
                  <c:v>Q4</c:v>
                </c:pt>
              </c:strCache>
            </c:strRef>
          </c:cat>
          <c:val>
            <c:numRef>
              <c:f>'lookup lists'!$C$39:$F$39</c:f>
              <c:numCache>
                <c:formatCode>General</c:formatCode>
                <c:ptCount val="4"/>
                <c:pt idx="0">
                  <c:v>13</c:v>
                </c:pt>
                <c:pt idx="1">
                  <c:v>21</c:v>
                </c:pt>
                <c:pt idx="2">
                  <c:v>15</c:v>
                </c:pt>
                <c:pt idx="3">
                  <c:v>7</c:v>
                </c:pt>
              </c:numCache>
            </c:numRef>
          </c:val>
          <c:smooth val="0"/>
        </c:ser>
        <c:ser>
          <c:idx val="1"/>
          <c:order val="2"/>
          <c:tx>
            <c:strRef>
              <c:f>'lookup lists'!$B$40</c:f>
              <c:strCache>
                <c:ptCount val="1"/>
                <c:pt idx="0">
                  <c:v>off target</c:v>
                </c:pt>
              </c:strCache>
            </c:strRef>
          </c:tx>
          <c:marker>
            <c:symbol val="none"/>
          </c:marker>
          <c:cat>
            <c:strRef>
              <c:f>'lookup lists'!$C$38:$F$38</c:f>
              <c:strCache>
                <c:ptCount val="4"/>
                <c:pt idx="0">
                  <c:v>Q1</c:v>
                </c:pt>
                <c:pt idx="1">
                  <c:v>Q2</c:v>
                </c:pt>
                <c:pt idx="2">
                  <c:v>Q3</c:v>
                </c:pt>
                <c:pt idx="3">
                  <c:v>Q4</c:v>
                </c:pt>
              </c:strCache>
            </c:strRef>
          </c:cat>
          <c:val>
            <c:numRef>
              <c:f>'lookup lists'!$C$40:$F$40</c:f>
              <c:numCache>
                <c:formatCode>General</c:formatCode>
                <c:ptCount val="4"/>
                <c:pt idx="0">
                  <c:v>11</c:v>
                </c:pt>
                <c:pt idx="1">
                  <c:v>14</c:v>
                </c:pt>
                <c:pt idx="2">
                  <c:v>17</c:v>
                </c:pt>
                <c:pt idx="3">
                  <c:v>27</c:v>
                </c:pt>
              </c:numCache>
            </c:numRef>
          </c:val>
          <c:smooth val="0"/>
        </c:ser>
        <c:dLbls>
          <c:showLegendKey val="0"/>
          <c:showVal val="0"/>
          <c:showCatName val="0"/>
          <c:showSerName val="0"/>
          <c:showPercent val="0"/>
          <c:showBubbleSize val="0"/>
        </c:dLbls>
        <c:marker val="1"/>
        <c:smooth val="0"/>
        <c:axId val="182438912"/>
        <c:axId val="184836864"/>
      </c:lineChart>
      <c:catAx>
        <c:axId val="182438912"/>
        <c:scaling>
          <c:orientation val="minMax"/>
        </c:scaling>
        <c:delete val="0"/>
        <c:axPos val="b"/>
        <c:majorTickMark val="none"/>
        <c:minorTickMark val="none"/>
        <c:tickLblPos val="nextTo"/>
        <c:crossAx val="184836864"/>
        <c:crosses val="autoZero"/>
        <c:auto val="1"/>
        <c:lblAlgn val="ctr"/>
        <c:lblOffset val="100"/>
        <c:noMultiLvlLbl val="0"/>
      </c:catAx>
      <c:valAx>
        <c:axId val="184836864"/>
        <c:scaling>
          <c:orientation val="minMax"/>
        </c:scaling>
        <c:delete val="0"/>
        <c:axPos val="l"/>
        <c:majorGridlines/>
        <c:numFmt formatCode="General" sourceLinked="1"/>
        <c:majorTickMark val="none"/>
        <c:minorTickMark val="none"/>
        <c:tickLblPos val="nextTo"/>
        <c:crossAx val="18243891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30"/>
    </mc:Choice>
    <mc:Fallback>
      <c:style val="30"/>
    </mc:Fallback>
  </mc:AlternateContent>
  <c:chart>
    <c:title>
      <c:tx>
        <c:rich>
          <a:bodyPr/>
          <a:lstStyle/>
          <a:p>
            <a:pPr>
              <a:defRPr/>
            </a:pPr>
            <a:r>
              <a:rPr lang="en-GB" sz="1400"/>
              <a:t>Direction of Travel at 31 March 2017</a:t>
            </a:r>
          </a:p>
        </c:rich>
      </c:tx>
      <c:layout>
        <c:manualLayout>
          <c:xMode val="edge"/>
          <c:yMode val="edge"/>
          <c:x val="0.13961861174675819"/>
          <c:y val="2.4922126531140884E-2"/>
        </c:manualLayout>
      </c:layout>
      <c:overlay val="0"/>
    </c:title>
    <c:autoTitleDeleted val="0"/>
    <c:plotArea>
      <c:layout/>
      <c:barChart>
        <c:barDir val="bar"/>
        <c:grouping val="clustered"/>
        <c:varyColors val="0"/>
        <c:ser>
          <c:idx val="0"/>
          <c:order val="0"/>
          <c:spPr>
            <a:solidFill>
              <a:srgbClr val="00B050"/>
            </a:solidFill>
          </c:spPr>
          <c:invertIfNegative val="0"/>
          <c:cat>
            <c:strRef>
              <c:f>'[2]lookup lists'!$L$18:$L$20</c:f>
              <c:strCache>
                <c:ptCount val="3"/>
                <c:pt idx="0">
                  <c:v>Worsening</c:v>
                </c:pt>
                <c:pt idx="1">
                  <c:v>Stable</c:v>
                </c:pt>
                <c:pt idx="2">
                  <c:v>Improving</c:v>
                </c:pt>
              </c:strCache>
            </c:strRef>
          </c:cat>
          <c:val>
            <c:numRef>
              <c:f>'lookup lists'!$M$18:$M$20</c:f>
              <c:numCache>
                <c:formatCode>General</c:formatCode>
                <c:ptCount val="3"/>
                <c:pt idx="0">
                  <c:v>27</c:v>
                </c:pt>
                <c:pt idx="1">
                  <c:v>19</c:v>
                </c:pt>
                <c:pt idx="2">
                  <c:v>36</c:v>
                </c:pt>
              </c:numCache>
            </c:numRef>
          </c:val>
        </c:ser>
        <c:dLbls>
          <c:showLegendKey val="0"/>
          <c:showVal val="1"/>
          <c:showCatName val="0"/>
          <c:showSerName val="0"/>
          <c:showPercent val="0"/>
          <c:showBubbleSize val="0"/>
        </c:dLbls>
        <c:gapWidth val="150"/>
        <c:overlap val="-25"/>
        <c:axId val="184963456"/>
        <c:axId val="184964992"/>
      </c:barChart>
      <c:catAx>
        <c:axId val="184963456"/>
        <c:scaling>
          <c:orientation val="minMax"/>
        </c:scaling>
        <c:delete val="0"/>
        <c:axPos val="l"/>
        <c:majorTickMark val="none"/>
        <c:minorTickMark val="none"/>
        <c:tickLblPos val="nextTo"/>
        <c:crossAx val="184964992"/>
        <c:crosses val="autoZero"/>
        <c:auto val="1"/>
        <c:lblAlgn val="ctr"/>
        <c:lblOffset val="100"/>
        <c:noMultiLvlLbl val="0"/>
      </c:catAx>
      <c:valAx>
        <c:axId val="184964992"/>
        <c:scaling>
          <c:orientation val="minMax"/>
        </c:scaling>
        <c:delete val="1"/>
        <c:axPos val="b"/>
        <c:numFmt formatCode="General" sourceLinked="1"/>
        <c:majorTickMark val="none"/>
        <c:minorTickMark val="none"/>
        <c:tickLblPos val="nextTo"/>
        <c:crossAx val="184963456"/>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897358141198041"/>
          <c:y val="2.2698556875928099E-2"/>
          <c:w val="0.63765274209878198"/>
          <c:h val="0.96123637848930832"/>
        </c:manualLayout>
      </c:layout>
      <c:pieChart>
        <c:varyColors val="1"/>
        <c:ser>
          <c:idx val="0"/>
          <c:order val="0"/>
          <c:dPt>
            <c:idx val="0"/>
            <c:bubble3D val="0"/>
            <c:spPr>
              <a:solidFill>
                <a:srgbClr val="92D050"/>
              </a:solidFill>
            </c:spPr>
          </c:dPt>
          <c:dPt>
            <c:idx val="1"/>
            <c:bubble3D val="0"/>
            <c:spPr>
              <a:solidFill>
                <a:schemeClr val="accent6">
                  <a:lumMod val="75000"/>
                </a:schemeClr>
              </a:solidFill>
            </c:spPr>
          </c:dPt>
          <c:dPt>
            <c:idx val="2"/>
            <c:bubble3D val="0"/>
            <c:spPr>
              <a:solidFill>
                <a:schemeClr val="accent2">
                  <a:lumMod val="75000"/>
                </a:schemeClr>
              </a:solidFill>
            </c:spPr>
          </c:dPt>
          <c:dPt>
            <c:idx val="3"/>
            <c:bubble3D val="0"/>
            <c:spPr>
              <a:solidFill>
                <a:schemeClr val="accent5">
                  <a:lumMod val="60000"/>
                  <a:lumOff val="40000"/>
                </a:schemeClr>
              </a:solidFill>
            </c:spPr>
          </c:dPt>
          <c:dPt>
            <c:idx val="4"/>
            <c:bubble3D val="0"/>
            <c:spPr>
              <a:solidFill>
                <a:schemeClr val="accent4">
                  <a:lumMod val="75000"/>
                </a:schemeClr>
              </a:solidFill>
            </c:spPr>
          </c:dPt>
          <c:dLbls>
            <c:dLbl>
              <c:idx val="0"/>
              <c:layout>
                <c:manualLayout>
                  <c:x val="-0.23258516586892775"/>
                  <c:y val="7.9435598420162026E-2"/>
                </c:manualLayout>
              </c:layout>
              <c:tx>
                <c:rich>
                  <a:bodyPr/>
                  <a:lstStyle/>
                  <a:p>
                    <a:r>
                      <a:rPr lang="en-US" sz="800" b="1">
                        <a:solidFill>
                          <a:schemeClr val="bg1"/>
                        </a:solidFill>
                      </a:rPr>
                      <a:t>On target, 12 (38%)</a:t>
                    </a:r>
                    <a:endParaRPr lang="en-US"/>
                  </a:p>
                </c:rich>
              </c:tx>
              <c:showLegendKey val="0"/>
              <c:showVal val="1"/>
              <c:showCatName val="1"/>
              <c:showSerName val="0"/>
              <c:showPercent val="1"/>
              <c:showBubbleSize val="0"/>
            </c:dLbl>
            <c:dLbl>
              <c:idx val="1"/>
              <c:layout>
                <c:manualLayout>
                  <c:x val="-0.13443245044998847"/>
                  <c:y val="-6.5335059994508379E-2"/>
                </c:manualLayout>
              </c:layout>
              <c:tx>
                <c:rich>
                  <a:bodyPr/>
                  <a:lstStyle/>
                  <a:p>
                    <a:pPr>
                      <a:defRPr sz="800" b="1">
                        <a:solidFill>
                          <a:schemeClr val="bg1"/>
                        </a:solidFill>
                      </a:defRPr>
                    </a:pPr>
                    <a:r>
                      <a:rPr lang="en-US" sz="800" b="1">
                        <a:solidFill>
                          <a:schemeClr val="bg1"/>
                        </a:solidFill>
                      </a:rPr>
                      <a:t>Satisfactory progress, 2 (6%)</a:t>
                    </a:r>
                    <a:endParaRPr lang="en-US"/>
                  </a:p>
                </c:rich>
              </c:tx>
              <c:numFmt formatCode="General" sourceLinked="0"/>
              <c:spPr/>
              <c:showLegendKey val="0"/>
              <c:showVal val="1"/>
              <c:showCatName val="1"/>
              <c:showSerName val="0"/>
              <c:showPercent val="1"/>
              <c:showBubbleSize val="0"/>
            </c:dLbl>
            <c:dLbl>
              <c:idx val="2"/>
              <c:layout>
                <c:manualLayout>
                  <c:x val="0.18339827738304701"/>
                  <c:y val="-0.25602581630820714"/>
                </c:manualLayout>
              </c:layout>
              <c:tx>
                <c:rich>
                  <a:bodyPr/>
                  <a:lstStyle/>
                  <a:p>
                    <a:r>
                      <a:rPr lang="en-US" sz="800" b="1">
                        <a:solidFill>
                          <a:schemeClr val="bg1"/>
                        </a:solidFill>
                      </a:rPr>
                      <a:t>Off target , 11 (34%)</a:t>
                    </a:r>
                    <a:endParaRPr lang="en-US">
                      <a:solidFill>
                        <a:schemeClr val="bg1"/>
                      </a:solidFill>
                    </a:endParaRPr>
                  </a:p>
                </c:rich>
              </c:tx>
              <c:showLegendKey val="0"/>
              <c:showVal val="1"/>
              <c:showCatName val="1"/>
              <c:showSerName val="0"/>
              <c:showPercent val="1"/>
              <c:showBubbleSize val="0"/>
            </c:dLbl>
            <c:dLbl>
              <c:idx val="3"/>
              <c:layout>
                <c:manualLayout>
                  <c:x val="0.17846146703099089"/>
                  <c:y val="0.11470737178543162"/>
                </c:manualLayout>
              </c:layout>
              <c:tx>
                <c:rich>
                  <a:bodyPr/>
                  <a:lstStyle/>
                  <a:p>
                    <a:r>
                      <a:rPr lang="en-US" sz="800" b="1">
                        <a:solidFill>
                          <a:schemeClr val="bg1"/>
                        </a:solidFill>
                      </a:rPr>
                      <a:t>Not applicable  4,</a:t>
                    </a:r>
                    <a:r>
                      <a:rPr lang="en-US" sz="800" b="1" baseline="0">
                        <a:solidFill>
                          <a:schemeClr val="bg1"/>
                        </a:solidFill>
                      </a:rPr>
                      <a:t> (13</a:t>
                    </a:r>
                    <a:r>
                      <a:rPr lang="en-US" sz="800" b="1">
                        <a:solidFill>
                          <a:schemeClr val="bg1"/>
                        </a:solidFill>
                      </a:rPr>
                      <a:t>%)</a:t>
                    </a:r>
                    <a:endParaRPr lang="en-US"/>
                  </a:p>
                </c:rich>
              </c:tx>
              <c:showLegendKey val="0"/>
              <c:showVal val="1"/>
              <c:showCatName val="1"/>
              <c:showSerName val="0"/>
              <c:showPercent val="1"/>
              <c:showBubbleSize val="0"/>
            </c:dLbl>
            <c:dLbl>
              <c:idx val="4"/>
              <c:layout>
                <c:manualLayout>
                  <c:x val="0.11696373689655913"/>
                  <c:y val="9.3867724199131031E-2"/>
                </c:manualLayout>
              </c:layout>
              <c:tx>
                <c:rich>
                  <a:bodyPr/>
                  <a:lstStyle/>
                  <a:p>
                    <a:r>
                      <a:rPr lang="en-US" sz="800" b="1">
                        <a:solidFill>
                          <a:schemeClr val="bg1"/>
                        </a:solidFill>
                      </a:rPr>
                      <a:t>Data</a:t>
                    </a:r>
                    <a:r>
                      <a:rPr lang="en-US" sz="800" b="1" baseline="0">
                        <a:solidFill>
                          <a:schemeClr val="bg1"/>
                        </a:solidFill>
                      </a:rPr>
                      <a:t> not available</a:t>
                    </a:r>
                    <a:r>
                      <a:rPr lang="en-US" sz="800" b="1">
                        <a:solidFill>
                          <a:schemeClr val="bg1"/>
                        </a:solidFill>
                      </a:rPr>
                      <a:t>, 3 (9%)</a:t>
                    </a:r>
                    <a:endParaRPr lang="en-US">
                      <a:solidFill>
                        <a:schemeClr val="bg1"/>
                      </a:solidFill>
                    </a:endParaRPr>
                  </a:p>
                </c:rich>
              </c:tx>
              <c:showLegendKey val="0"/>
              <c:showVal val="1"/>
              <c:showCatName val="1"/>
              <c:showSerName val="0"/>
              <c:showPercent val="1"/>
              <c:showBubbleSize val="0"/>
            </c:dLbl>
            <c:txPr>
              <a:bodyPr/>
              <a:lstStyle/>
              <a:p>
                <a:pPr>
                  <a:defRPr sz="800" b="1">
                    <a:solidFill>
                      <a:schemeClr val="bg1"/>
                    </a:solidFill>
                  </a:defRPr>
                </a:pPr>
                <a:endParaRPr lang="en-US"/>
              </a:p>
            </c:txPr>
            <c:showLegendKey val="0"/>
            <c:showVal val="1"/>
            <c:showCatName val="1"/>
            <c:showSerName val="0"/>
            <c:showPercent val="1"/>
            <c:showBubbleSize val="0"/>
            <c:showLeaderLines val="1"/>
          </c:dLbls>
          <c:cat>
            <c:strRef>
              <c:f>'[2]lookup lists'!$B$54:$B$58</c:f>
              <c:strCache>
                <c:ptCount val="5"/>
                <c:pt idx="0">
                  <c:v>on target</c:v>
                </c:pt>
                <c:pt idx="1">
                  <c:v>satisfactory</c:v>
                </c:pt>
                <c:pt idx="2">
                  <c:v>off target</c:v>
                </c:pt>
                <c:pt idx="3">
                  <c:v>data not available</c:v>
                </c:pt>
                <c:pt idx="4">
                  <c:v>not applicable</c:v>
                </c:pt>
              </c:strCache>
            </c:strRef>
          </c:cat>
          <c:val>
            <c:numRef>
              <c:f>'lookup lists'!$C$54:$C$58</c:f>
              <c:numCache>
                <c:formatCode>General</c:formatCode>
                <c:ptCount val="5"/>
                <c:pt idx="0">
                  <c:v>12</c:v>
                </c:pt>
                <c:pt idx="1">
                  <c:v>2</c:v>
                </c:pt>
                <c:pt idx="2">
                  <c:v>11</c:v>
                </c:pt>
                <c:pt idx="3">
                  <c:v>4</c:v>
                </c:pt>
                <c:pt idx="4">
                  <c:v>3</c:v>
                </c:pt>
              </c:numCache>
            </c:numRef>
          </c:val>
        </c:ser>
        <c:dLbls>
          <c:showLegendKey val="0"/>
          <c:showVal val="0"/>
          <c:showCatName val="1"/>
          <c:showSerName val="0"/>
          <c:showPercent val="1"/>
          <c:showBubbleSize val="0"/>
          <c:showLeaderLines val="1"/>
        </c:dLbls>
        <c:firstSliceAng val="0"/>
      </c:pieChart>
      <c:spPr>
        <a:effectLst/>
      </c:spPr>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30"/>
    </mc:Choice>
    <mc:Fallback>
      <c:style val="30"/>
    </mc:Fallback>
  </mc:AlternateContent>
  <c:chart>
    <c:autoTitleDeleted val="1"/>
    <c:plotArea>
      <c:layout/>
      <c:barChart>
        <c:barDir val="bar"/>
        <c:grouping val="clustered"/>
        <c:varyColors val="0"/>
        <c:ser>
          <c:idx val="0"/>
          <c:order val="0"/>
          <c:spPr>
            <a:solidFill>
              <a:srgbClr val="00B050"/>
            </a:solidFill>
          </c:spPr>
          <c:invertIfNegative val="0"/>
          <c:cat>
            <c:strRef>
              <c:f>'[2]lookup lists'!$B$60:$B$62</c:f>
              <c:strCache>
                <c:ptCount val="3"/>
                <c:pt idx="0">
                  <c:v>Worsening</c:v>
                </c:pt>
                <c:pt idx="1">
                  <c:v>Stable</c:v>
                </c:pt>
                <c:pt idx="2">
                  <c:v>Improving</c:v>
                </c:pt>
              </c:strCache>
            </c:strRef>
          </c:cat>
          <c:val>
            <c:numRef>
              <c:f>'lookup lists'!$C$60:$C$62</c:f>
              <c:numCache>
                <c:formatCode>General</c:formatCode>
                <c:ptCount val="3"/>
                <c:pt idx="0">
                  <c:v>10</c:v>
                </c:pt>
                <c:pt idx="1">
                  <c:v>4</c:v>
                </c:pt>
                <c:pt idx="2">
                  <c:v>13</c:v>
                </c:pt>
              </c:numCache>
            </c:numRef>
          </c:val>
        </c:ser>
        <c:dLbls>
          <c:showLegendKey val="0"/>
          <c:showVal val="1"/>
          <c:showCatName val="0"/>
          <c:showSerName val="0"/>
          <c:showPercent val="0"/>
          <c:showBubbleSize val="0"/>
        </c:dLbls>
        <c:gapWidth val="150"/>
        <c:overlap val="-25"/>
        <c:axId val="552441344"/>
        <c:axId val="552443264"/>
      </c:barChart>
      <c:catAx>
        <c:axId val="552441344"/>
        <c:scaling>
          <c:orientation val="minMax"/>
        </c:scaling>
        <c:delete val="0"/>
        <c:axPos val="l"/>
        <c:majorTickMark val="none"/>
        <c:minorTickMark val="none"/>
        <c:tickLblPos val="nextTo"/>
        <c:crossAx val="552443264"/>
        <c:crosses val="autoZero"/>
        <c:auto val="1"/>
        <c:lblAlgn val="ctr"/>
        <c:lblOffset val="100"/>
        <c:noMultiLvlLbl val="0"/>
      </c:catAx>
      <c:valAx>
        <c:axId val="552443264"/>
        <c:scaling>
          <c:orientation val="minMax"/>
        </c:scaling>
        <c:delete val="1"/>
        <c:axPos val="b"/>
        <c:numFmt formatCode="General" sourceLinked="1"/>
        <c:majorTickMark val="none"/>
        <c:minorTickMark val="none"/>
        <c:tickLblPos val="nextTo"/>
        <c:crossAx val="552441344"/>
        <c:crosses val="autoZero"/>
        <c:crossBetween val="between"/>
      </c:valAx>
    </c:plotArea>
    <c:plotVisOnly val="1"/>
    <c:dispBlanksAs val="gap"/>
    <c:showDLblsOverMax val="0"/>
  </c:chart>
  <c:spPr>
    <a:solidFill>
      <a:schemeClr val="accent2">
        <a:lumMod val="40000"/>
        <a:lumOff val="60000"/>
      </a:schemeClr>
    </a:solidFill>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chemeClr val="accent4">
                    <a:lumMod val="50000"/>
                  </a:schemeClr>
                </a:solidFill>
              </a:defRPr>
            </a:pPr>
            <a:r>
              <a:rPr lang="en-US"/>
              <a:t>Number of FCAF's closed</a:t>
            </a:r>
          </a:p>
        </c:rich>
      </c:tx>
      <c:layout>
        <c:manualLayout>
          <c:xMode val="edge"/>
          <c:yMode val="edge"/>
          <c:x val="4.9098083494280187E-2"/>
          <c:y val="2.4400168918334748E-2"/>
        </c:manualLayout>
      </c:layout>
      <c:overlay val="0"/>
    </c:title>
    <c:autoTitleDeleted val="0"/>
    <c:plotArea>
      <c:layout>
        <c:manualLayout>
          <c:layoutTarget val="inner"/>
          <c:xMode val="edge"/>
          <c:yMode val="edge"/>
          <c:x val="4.8765231180201846E-2"/>
          <c:y val="0.11922462817147857"/>
          <c:w val="0.93155676396505283"/>
          <c:h val="0.64599044911052783"/>
        </c:manualLayout>
      </c:layout>
      <c:barChart>
        <c:barDir val="col"/>
        <c:grouping val="clustered"/>
        <c:varyColors val="0"/>
        <c:ser>
          <c:idx val="0"/>
          <c:order val="0"/>
          <c:tx>
            <c:strRef>
              <c:f>FCAF!$F$9:$F$10</c:f>
              <c:strCache>
                <c:ptCount val="1"/>
                <c:pt idx="0">
                  <c:v>Number of FCAF's closed</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FCAF!$B$11:$C$28</c:f>
              <c:multiLvlStrCache>
                <c:ptCount val="18"/>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pt idx="17">
                    <c:v>SN AVE</c:v>
                  </c:pt>
                </c:lvl>
                <c:lvl>
                  <c:pt idx="0">
                    <c:v>IN MONTH PERFORMANCE</c:v>
                  </c:pt>
                  <c:pt idx="13">
                    <c:v>ANNUAL TREND</c:v>
                  </c:pt>
                  <c:pt idx="17">
                    <c:v>LATEST BENCHMARKING</c:v>
                  </c:pt>
                </c:lvl>
              </c:multiLvlStrCache>
            </c:multiLvlStrRef>
          </c:cat>
          <c:val>
            <c:numRef>
              <c:f>FCAF!$F$11:$F$26</c:f>
              <c:numCache>
                <c:formatCode>0</c:formatCode>
                <c:ptCount val="16"/>
                <c:pt idx="0">
                  <c:v>407</c:v>
                </c:pt>
                <c:pt idx="1">
                  <c:v>457</c:v>
                </c:pt>
                <c:pt idx="2">
                  <c:v>459</c:v>
                </c:pt>
                <c:pt idx="3">
                  <c:v>485</c:v>
                </c:pt>
                <c:pt idx="4">
                  <c:v>496</c:v>
                </c:pt>
                <c:pt idx="5">
                  <c:v>507</c:v>
                </c:pt>
                <c:pt idx="6">
                  <c:v>507</c:v>
                </c:pt>
                <c:pt idx="7">
                  <c:v>507</c:v>
                </c:pt>
                <c:pt idx="8" formatCode="General">
                  <c:v>0</c:v>
                </c:pt>
                <c:pt idx="9" formatCode="General">
                  <c:v>0</c:v>
                </c:pt>
                <c:pt idx="10" formatCode="General">
                  <c:v>0</c:v>
                </c:pt>
                <c:pt idx="11" formatCode="General">
                  <c:v>0</c:v>
                </c:pt>
                <c:pt idx="14">
                  <c:v>406</c:v>
                </c:pt>
              </c:numCache>
            </c:numRef>
          </c:val>
        </c:ser>
        <c:dLbls>
          <c:showLegendKey val="0"/>
          <c:showVal val="0"/>
          <c:showCatName val="0"/>
          <c:showSerName val="0"/>
          <c:showPercent val="0"/>
          <c:showBubbleSize val="0"/>
        </c:dLbls>
        <c:gapWidth val="150"/>
        <c:axId val="554437248"/>
        <c:axId val="555086208"/>
      </c:barChart>
      <c:catAx>
        <c:axId val="554437248"/>
        <c:scaling>
          <c:orientation val="minMax"/>
        </c:scaling>
        <c:delete val="0"/>
        <c:axPos val="b"/>
        <c:numFmt formatCode="General" sourceLinked="1"/>
        <c:majorTickMark val="out"/>
        <c:minorTickMark val="none"/>
        <c:tickLblPos val="nextTo"/>
        <c:txPr>
          <a:bodyPr/>
          <a:lstStyle/>
          <a:p>
            <a:pPr>
              <a:defRPr sz="800"/>
            </a:pPr>
            <a:endParaRPr lang="en-US"/>
          </a:p>
        </c:txPr>
        <c:crossAx val="555086208"/>
        <c:crosses val="autoZero"/>
        <c:auto val="1"/>
        <c:lblAlgn val="ctr"/>
        <c:lblOffset val="100"/>
        <c:noMultiLvlLbl val="0"/>
      </c:catAx>
      <c:valAx>
        <c:axId val="555086208"/>
        <c:scaling>
          <c:orientation val="minMax"/>
          <c:max val="500"/>
          <c:min val="0"/>
        </c:scaling>
        <c:delete val="0"/>
        <c:axPos val="l"/>
        <c:majorGridlines/>
        <c:numFmt formatCode="#,##0" sourceLinked="0"/>
        <c:majorTickMark val="out"/>
        <c:minorTickMark val="none"/>
        <c:tickLblPos val="nextTo"/>
        <c:txPr>
          <a:bodyPr/>
          <a:lstStyle/>
          <a:p>
            <a:pPr>
              <a:defRPr sz="800"/>
            </a:pPr>
            <a:endParaRPr lang="en-US"/>
          </a:p>
        </c:txPr>
        <c:crossAx val="554437248"/>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1200" b="1" i="0" u="none" strike="noStrike" kern="1200" baseline="0">
                <a:solidFill>
                  <a:srgbClr val="8064A2">
                    <a:lumMod val="50000"/>
                  </a:srgbClr>
                </a:solidFill>
                <a:latin typeface="+mn-lt"/>
                <a:ea typeface="+mn-ea"/>
                <a:cs typeface="+mn-cs"/>
              </a:defRPr>
            </a:pPr>
            <a:r>
              <a:rPr lang="en-US" sz="1200" b="1" i="0" u="none" strike="noStrike" kern="1200" baseline="0">
                <a:solidFill>
                  <a:srgbClr val="8064A2">
                    <a:lumMod val="50000"/>
                  </a:srgbClr>
                </a:solidFill>
                <a:latin typeface="+mn-lt"/>
                <a:ea typeface="+mn-ea"/>
                <a:cs typeface="+mn-cs"/>
              </a:rPr>
              <a:t>Number of FCAF's opened</a:t>
            </a:r>
          </a:p>
        </c:rich>
      </c:tx>
      <c:layout>
        <c:manualLayout>
          <c:xMode val="edge"/>
          <c:yMode val="edge"/>
          <c:x val="5.2516749507563042E-2"/>
          <c:y val="2.3280770120543061E-2"/>
        </c:manualLayout>
      </c:layout>
      <c:overlay val="0"/>
    </c:title>
    <c:autoTitleDeleted val="0"/>
    <c:plotArea>
      <c:layout>
        <c:manualLayout>
          <c:layoutTarget val="inner"/>
          <c:xMode val="edge"/>
          <c:yMode val="edge"/>
          <c:x val="4.8765231180201846E-2"/>
          <c:y val="0.11922462817147857"/>
          <c:w val="0.93155676396505283"/>
          <c:h val="0.64599044911052783"/>
        </c:manualLayout>
      </c:layout>
      <c:barChart>
        <c:barDir val="col"/>
        <c:grouping val="clustered"/>
        <c:varyColors val="0"/>
        <c:ser>
          <c:idx val="0"/>
          <c:order val="0"/>
          <c:tx>
            <c:strRef>
              <c:f>FCAF!$D$9:$D$10</c:f>
              <c:strCache>
                <c:ptCount val="1"/>
                <c:pt idx="0">
                  <c:v>No. of FCAF's opened</c:v>
                </c:pt>
              </c:strCache>
            </c:strRef>
          </c:tx>
          <c:spPr>
            <a:ln w="12700">
              <a:solidFill>
                <a:sysClr val="windowText" lastClr="000000"/>
              </a:solidFill>
            </a:ln>
          </c:spPr>
          <c:invertIfNegative val="0"/>
          <c:dPt>
            <c:idx val="15"/>
            <c:invertIfNegative val="0"/>
            <c:bubble3D val="0"/>
            <c:spPr>
              <a:solidFill>
                <a:schemeClr val="accent3">
                  <a:lumMod val="60000"/>
                  <a:lumOff val="40000"/>
                </a:schemeClr>
              </a:solidFill>
              <a:ln w="12700">
                <a:solidFill>
                  <a:sysClr val="windowText" lastClr="000000"/>
                </a:solidFill>
              </a:ln>
            </c:spPr>
          </c:dPt>
          <c:dPt>
            <c:idx val="16"/>
            <c:invertIfNegative val="0"/>
            <c:bubble3D val="0"/>
            <c:spPr>
              <a:solidFill>
                <a:schemeClr val="accent3">
                  <a:lumMod val="60000"/>
                  <a:lumOff val="40000"/>
                </a:schemeClr>
              </a:solidFill>
              <a:ln w="12700">
                <a:solidFill>
                  <a:sysClr val="windowText" lastClr="000000"/>
                </a:solidFill>
              </a:ln>
            </c:spPr>
          </c:dPt>
          <c:dPt>
            <c:idx val="17"/>
            <c:invertIfNegative val="0"/>
            <c:bubble3D val="0"/>
            <c:spPr>
              <a:solidFill>
                <a:srgbClr val="00B050"/>
              </a:solidFill>
              <a:ln w="12700">
                <a:solidFill>
                  <a:sysClr val="windowText" lastClr="000000"/>
                </a:solidFill>
              </a:ln>
            </c:spPr>
          </c:dPt>
          <c:dPt>
            <c:idx val="19"/>
            <c:invertIfNegative val="0"/>
            <c:bubble3D val="0"/>
            <c:spPr>
              <a:solidFill>
                <a:schemeClr val="accent4">
                  <a:lumMod val="60000"/>
                  <a:lumOff val="40000"/>
                </a:schemeClr>
              </a:solidFill>
              <a:ln w="12700">
                <a:solidFill>
                  <a:sysClr val="windowText" lastClr="000000"/>
                </a:solidFill>
              </a:ln>
            </c:spPr>
          </c:dPt>
          <c:dPt>
            <c:idx val="20"/>
            <c:invertIfNegative val="0"/>
            <c:bubble3D val="0"/>
            <c:spPr>
              <a:solidFill>
                <a:schemeClr val="accent4">
                  <a:lumMod val="60000"/>
                  <a:lumOff val="40000"/>
                </a:schemeClr>
              </a:solidFill>
              <a:ln w="12700">
                <a:solidFill>
                  <a:sysClr val="windowText" lastClr="000000"/>
                </a:solidFill>
              </a:ln>
            </c:spPr>
          </c:dPt>
          <c:dPt>
            <c:idx val="21"/>
            <c:invertIfNegative val="0"/>
            <c:bubble3D val="0"/>
            <c:spPr>
              <a:solidFill>
                <a:schemeClr val="accent4">
                  <a:lumMod val="60000"/>
                  <a:lumOff val="40000"/>
                </a:schemeClr>
              </a:solidFill>
              <a:ln w="12700">
                <a:solidFill>
                  <a:sysClr val="windowText" lastClr="000000"/>
                </a:solidFill>
              </a:ln>
            </c:spPr>
          </c:dPt>
          <c:dPt>
            <c:idx val="22"/>
            <c:invertIfNegative val="0"/>
            <c:bubble3D val="0"/>
            <c:spPr>
              <a:solidFill>
                <a:schemeClr val="accent4">
                  <a:lumMod val="60000"/>
                  <a:lumOff val="40000"/>
                </a:schemeClr>
              </a:solidFill>
              <a:ln w="12700">
                <a:solidFill>
                  <a:sysClr val="windowText" lastClr="000000"/>
                </a:solidFill>
              </a:ln>
            </c:spPr>
          </c:dPt>
          <c:cat>
            <c:multiLvlStrRef>
              <c:f>FCAF!$B$11:$C$28</c:f>
              <c:multiLvlStrCache>
                <c:ptCount val="18"/>
                <c:lvl>
                  <c:pt idx="0">
                    <c:v>Apr-15</c:v>
                  </c:pt>
                  <c:pt idx="1">
                    <c:v>May-15</c:v>
                  </c:pt>
                  <c:pt idx="2">
                    <c:v>Jun-15</c:v>
                  </c:pt>
                  <c:pt idx="3">
                    <c:v>Jul-15</c:v>
                  </c:pt>
                  <c:pt idx="4">
                    <c:v>Aug-15</c:v>
                  </c:pt>
                  <c:pt idx="5">
                    <c:v>Sep-15</c:v>
                  </c:pt>
                  <c:pt idx="6">
                    <c:v>Oct-15</c:v>
                  </c:pt>
                  <c:pt idx="7">
                    <c:v>Nov-15</c:v>
                  </c:pt>
                  <c:pt idx="8">
                    <c:v>Dec-15</c:v>
                  </c:pt>
                  <c:pt idx="9">
                    <c:v>Jan-16</c:v>
                  </c:pt>
                  <c:pt idx="10">
                    <c:v>Feb-16</c:v>
                  </c:pt>
                  <c:pt idx="11">
                    <c:v>Mar-16</c:v>
                  </c:pt>
                  <c:pt idx="13">
                    <c:v>2013/ 14</c:v>
                  </c:pt>
                  <c:pt idx="14">
                    <c:v>2014/ 15</c:v>
                  </c:pt>
                  <c:pt idx="15">
                    <c:v>2015/ 16 YTD</c:v>
                  </c:pt>
                  <c:pt idx="17">
                    <c:v>SN AVE</c:v>
                  </c:pt>
                </c:lvl>
                <c:lvl>
                  <c:pt idx="0">
                    <c:v>IN MONTH PERFORMANCE</c:v>
                  </c:pt>
                  <c:pt idx="13">
                    <c:v>ANNUAL TREND</c:v>
                  </c:pt>
                  <c:pt idx="17">
                    <c:v>LATEST BENCHMARKING</c:v>
                  </c:pt>
                </c:lvl>
              </c:multiLvlStrCache>
            </c:multiLvlStrRef>
          </c:cat>
          <c:val>
            <c:numRef>
              <c:f>FCAF!$D$11:$D$26</c:f>
              <c:numCache>
                <c:formatCode>General</c:formatCode>
                <c:ptCount val="16"/>
                <c:pt idx="0">
                  <c:v>277</c:v>
                </c:pt>
                <c:pt idx="1">
                  <c:v>265</c:v>
                </c:pt>
                <c:pt idx="2">
                  <c:v>287</c:v>
                </c:pt>
                <c:pt idx="3">
                  <c:v>286</c:v>
                </c:pt>
                <c:pt idx="4">
                  <c:v>290</c:v>
                </c:pt>
                <c:pt idx="5">
                  <c:v>292</c:v>
                </c:pt>
                <c:pt idx="6">
                  <c:v>304</c:v>
                </c:pt>
                <c:pt idx="7">
                  <c:v>0</c:v>
                </c:pt>
                <c:pt idx="8">
                  <c:v>0</c:v>
                </c:pt>
                <c:pt idx="9">
                  <c:v>0</c:v>
                </c:pt>
                <c:pt idx="10">
                  <c:v>0</c:v>
                </c:pt>
                <c:pt idx="11">
                  <c:v>0</c:v>
                </c:pt>
                <c:pt idx="14">
                  <c:v>282</c:v>
                </c:pt>
              </c:numCache>
            </c:numRef>
          </c:val>
        </c:ser>
        <c:dLbls>
          <c:showLegendKey val="0"/>
          <c:showVal val="0"/>
          <c:showCatName val="0"/>
          <c:showSerName val="0"/>
          <c:showPercent val="0"/>
          <c:showBubbleSize val="0"/>
        </c:dLbls>
        <c:gapWidth val="150"/>
        <c:axId val="185078144"/>
        <c:axId val="185079680"/>
      </c:barChart>
      <c:catAx>
        <c:axId val="185078144"/>
        <c:scaling>
          <c:orientation val="minMax"/>
        </c:scaling>
        <c:delete val="0"/>
        <c:axPos val="b"/>
        <c:numFmt formatCode="General" sourceLinked="1"/>
        <c:majorTickMark val="out"/>
        <c:minorTickMark val="none"/>
        <c:tickLblPos val="nextTo"/>
        <c:txPr>
          <a:bodyPr/>
          <a:lstStyle/>
          <a:p>
            <a:pPr>
              <a:defRPr sz="800"/>
            </a:pPr>
            <a:endParaRPr lang="en-US"/>
          </a:p>
        </c:txPr>
        <c:crossAx val="185079680"/>
        <c:crosses val="autoZero"/>
        <c:auto val="1"/>
        <c:lblAlgn val="ctr"/>
        <c:lblOffset val="100"/>
        <c:noMultiLvlLbl val="0"/>
      </c:catAx>
      <c:valAx>
        <c:axId val="185079680"/>
        <c:scaling>
          <c:orientation val="minMax"/>
          <c:max val="500"/>
          <c:min val="0"/>
        </c:scaling>
        <c:delete val="0"/>
        <c:axPos val="l"/>
        <c:majorGridlines/>
        <c:numFmt formatCode="0" sourceLinked="0"/>
        <c:majorTickMark val="out"/>
        <c:minorTickMark val="none"/>
        <c:tickLblPos val="nextTo"/>
        <c:txPr>
          <a:bodyPr/>
          <a:lstStyle/>
          <a:p>
            <a:pPr>
              <a:defRPr sz="800"/>
            </a:pPr>
            <a:endParaRPr lang="en-US"/>
          </a:p>
        </c:txPr>
        <c:crossAx val="185078144"/>
        <c:crosses val="autoZero"/>
        <c:crossBetween val="between"/>
      </c:valAx>
    </c:plotArea>
    <c:plotVisOnly val="1"/>
    <c:dispBlanksAs val="gap"/>
    <c:showDLblsOverMax val="0"/>
  </c:chart>
  <c:spPr>
    <a:ln>
      <a:noFill/>
    </a:ln>
  </c:spPr>
  <c:printSettings>
    <c:headerFooter/>
    <c:pageMargins b="0.75" l="0.7" r="0.7" t="0.75" header="0.3" footer="0.3"/>
    <c:pageSetup paperSize="9" orientation="landscape"/>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gi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editAs="oneCell">
    <xdr:from>
      <xdr:col>15</xdr:col>
      <xdr:colOff>457120</xdr:colOff>
      <xdr:row>0</xdr:row>
      <xdr:rowOff>132950</xdr:rowOff>
    </xdr:from>
    <xdr:to>
      <xdr:col>17</xdr:col>
      <xdr:colOff>318372</xdr:colOff>
      <xdr:row>1</xdr:row>
      <xdr:rowOff>107641</xdr:rowOff>
    </xdr:to>
    <xdr:pic>
      <xdr:nvPicPr>
        <xdr:cNvPr id="15" name="Picture 14"/>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25245" y="132950"/>
          <a:ext cx="1528127" cy="431891"/>
        </a:xfrm>
        <a:prstGeom prst="rect">
          <a:avLst/>
        </a:prstGeom>
      </xdr:spPr>
    </xdr:pic>
    <xdr:clientData/>
  </xdr:twoCellAnchor>
  <xdr:twoCellAnchor>
    <xdr:from>
      <xdr:col>0</xdr:col>
      <xdr:colOff>57152</xdr:colOff>
      <xdr:row>2</xdr:row>
      <xdr:rowOff>533401</xdr:rowOff>
    </xdr:from>
    <xdr:to>
      <xdr:col>4</xdr:col>
      <xdr:colOff>685801</xdr:colOff>
      <xdr:row>16</xdr:row>
      <xdr:rowOff>76200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47627</xdr:colOff>
      <xdr:row>16</xdr:row>
      <xdr:rowOff>161924</xdr:rowOff>
    </xdr:from>
    <xdr:to>
      <xdr:col>17</xdr:col>
      <xdr:colOff>476251</xdr:colOff>
      <xdr:row>25</xdr:row>
      <xdr:rowOff>161924</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26</xdr:row>
      <xdr:rowOff>28575</xdr:rowOff>
    </xdr:from>
    <xdr:to>
      <xdr:col>17</xdr:col>
      <xdr:colOff>485775</xdr:colOff>
      <xdr:row>34</xdr:row>
      <xdr:rowOff>142875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752475</xdr:colOff>
      <xdr:row>3</xdr:row>
      <xdr:rowOff>38101</xdr:rowOff>
    </xdr:from>
    <xdr:to>
      <xdr:col>11</xdr:col>
      <xdr:colOff>190500</xdr:colOff>
      <xdr:row>16</xdr:row>
      <xdr:rowOff>142875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209550</xdr:colOff>
      <xdr:row>3</xdr:row>
      <xdr:rowOff>38103</xdr:rowOff>
    </xdr:from>
    <xdr:to>
      <xdr:col>17</xdr:col>
      <xdr:colOff>495300</xdr:colOff>
      <xdr:row>16</xdr:row>
      <xdr:rowOff>152401</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19051</xdr:colOff>
      <xdr:row>34</xdr:row>
      <xdr:rowOff>200024</xdr:rowOff>
    </xdr:from>
    <xdr:to>
      <xdr:col>14</xdr:col>
      <xdr:colOff>619125</xdr:colOff>
      <xdr:row>46</xdr:row>
      <xdr:rowOff>0</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438151</xdr:colOff>
      <xdr:row>35</xdr:row>
      <xdr:rowOff>0</xdr:rowOff>
    </xdr:from>
    <xdr:to>
      <xdr:col>17</xdr:col>
      <xdr:colOff>447675</xdr:colOff>
      <xdr:row>45</xdr:row>
      <xdr:rowOff>190500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38099</xdr:colOff>
      <xdr:row>26</xdr:row>
      <xdr:rowOff>9525</xdr:rowOff>
    </xdr:from>
    <xdr:to>
      <xdr:col>9</xdr:col>
      <xdr:colOff>0</xdr:colOff>
      <xdr:row>45</xdr:row>
      <xdr:rowOff>190499</xdr:rowOff>
    </xdr:to>
    <xdr:sp macro="" textlink="">
      <xdr:nvSpPr>
        <xdr:cNvPr id="26" name="TextBox 25"/>
        <xdr:cNvSpPr txBox="1"/>
      </xdr:nvSpPr>
      <xdr:spPr>
        <a:xfrm>
          <a:off x="1800224" y="6038850"/>
          <a:ext cx="5295901" cy="380999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200" b="1">
              <a:solidFill>
                <a:srgbClr val="FF0000"/>
              </a:solidFill>
            </a:rPr>
            <a:t>Indicators</a:t>
          </a:r>
          <a:r>
            <a:rPr lang="en-GB" sz="1200" b="1" baseline="0">
              <a:solidFill>
                <a:srgbClr val="FF0000"/>
              </a:solidFill>
            </a:rPr>
            <a:t> off track in Q3 and still off track in Q4</a:t>
          </a:r>
        </a:p>
        <a:p>
          <a:r>
            <a:rPr lang="en-GB" sz="1050" u="none">
              <a:solidFill>
                <a:sysClr val="windowText" lastClr="000000"/>
              </a:solidFill>
            </a:rPr>
            <a:t>1.A3 - % children who had a social care concern raised within 12 months of the last concern ending (Re-referrals) </a:t>
          </a:r>
          <a:r>
            <a:rPr lang="en-GB" sz="1050" u="none">
              <a:solidFill>
                <a:srgbClr val="FF0000"/>
              </a:solidFill>
            </a:rPr>
            <a:t>(Priority measure)</a:t>
          </a:r>
        </a:p>
        <a:p>
          <a:r>
            <a:rPr lang="en-GB" sz="1050" u="none">
              <a:solidFill>
                <a:sysClr val="windowText" lastClr="000000"/>
              </a:solidFill>
            </a:rPr>
            <a:t>1.A4 - % children who are subject to repeat child protection plans (within 24 months) </a:t>
          </a:r>
          <a:r>
            <a:rPr lang="en-GB" sz="1050" u="none">
              <a:solidFill>
                <a:srgbClr val="FF0000"/>
              </a:solidFill>
            </a:rPr>
            <a:t>(Priority measure)</a:t>
          </a:r>
        </a:p>
        <a:p>
          <a:r>
            <a:rPr lang="en-GB" sz="1050" u="none">
              <a:solidFill>
                <a:sysClr val="windowText" lastClr="000000"/>
              </a:solidFill>
            </a:rPr>
            <a:t>1.C4(b) - % of triaged referrals that were assessed within 3 weeks.</a:t>
          </a:r>
          <a:br>
            <a:rPr lang="en-GB" sz="1050" u="none">
              <a:solidFill>
                <a:sysClr val="windowText" lastClr="000000"/>
              </a:solidFill>
            </a:rPr>
          </a:br>
          <a:r>
            <a:rPr lang="en-GB" sz="1050" u="none">
              <a:solidFill>
                <a:sysClr val="windowText" lastClr="000000"/>
              </a:solidFill>
            </a:rPr>
            <a:t>2.B2 - Average delayed</a:t>
          </a:r>
          <a:r>
            <a:rPr lang="en-GB" sz="1050" u="none" baseline="0">
              <a:solidFill>
                <a:sysClr val="windowText" lastClr="000000"/>
              </a:solidFill>
            </a:rPr>
            <a:t> transfers of care from hospital attributable to Adult Social  Care  </a:t>
          </a:r>
          <a:r>
            <a:rPr lang="en-GB" sz="1050" u="none" baseline="0">
              <a:solidFill>
                <a:srgbClr val="FF0000"/>
              </a:solidFill>
            </a:rPr>
            <a:t>(Priority  measure)</a:t>
          </a:r>
          <a:endParaRPr lang="en-GB" sz="1050" u="none">
            <a:solidFill>
              <a:srgbClr val="FF0000"/>
            </a:solidFill>
          </a:endParaRPr>
        </a:p>
        <a:p>
          <a:r>
            <a:rPr lang="en-GB" sz="1050" u="none">
              <a:solidFill>
                <a:sysClr val="windowText" lastClr="000000"/>
              </a:solidFill>
            </a:rPr>
            <a:t>2.B5 - Number of carers assessments</a:t>
          </a:r>
        </a:p>
        <a:p>
          <a:r>
            <a:rPr lang="en-GB" sz="1050" u="none">
              <a:solidFill>
                <a:sysClr val="windowText" lastClr="000000"/>
              </a:solidFill>
            </a:rPr>
            <a:t>3.A1 - Reported instances of anti-social behaviour in Rotherham</a:t>
          </a:r>
        </a:p>
        <a:p>
          <a:r>
            <a:rPr lang="en-GB" sz="1050" u="none">
              <a:solidFill>
                <a:sysClr val="windowText" lastClr="000000"/>
              </a:solidFill>
            </a:rPr>
            <a:t>3.A4 - % of licence holders that demonstrate adherence to the requirements of the Council’s H ackney Carriage and Private Hire Policy </a:t>
          </a:r>
          <a:r>
            <a:rPr lang="en-GB" sz="1050" u="none">
              <a:solidFill>
                <a:srgbClr val="FF0000"/>
              </a:solidFill>
            </a:rPr>
            <a:t>(Priority measure)</a:t>
          </a:r>
        </a:p>
        <a:p>
          <a:r>
            <a:rPr lang="en-GB" sz="1050" u="none">
              <a:solidFill>
                <a:sysClr val="windowText" lastClr="000000"/>
              </a:solidFill>
            </a:rPr>
            <a:t>3.A5(b)</a:t>
          </a:r>
          <a:r>
            <a:rPr lang="en-GB" sz="1050" u="none" baseline="0">
              <a:solidFill>
                <a:sysClr val="windowText" lastClr="000000"/>
              </a:solidFill>
            </a:rPr>
            <a:t> - Overall, how satisfied are you with Rotherham as a place to live? </a:t>
          </a:r>
        </a:p>
        <a:p>
          <a:r>
            <a:rPr lang="en-GB" sz="1050" u="none" baseline="0">
              <a:solidFill>
                <a:sysClr val="windowText" lastClr="000000"/>
              </a:solidFill>
            </a:rPr>
            <a:t>3.A6 - Number of people borrowing books and other materials</a:t>
          </a:r>
          <a:r>
            <a:rPr lang="en-GB" sz="1050" u="none" baseline="0">
              <a:solidFill>
                <a:srgbClr val="FF0000"/>
              </a:solidFill>
            </a:rPr>
            <a:t>  (Priority Measure)</a:t>
          </a:r>
          <a:endParaRPr lang="en-GB" sz="1050" u="none">
            <a:solidFill>
              <a:srgbClr val="FF0000"/>
            </a:solidFill>
          </a:endParaRPr>
        </a:p>
        <a:p>
          <a:r>
            <a:rPr lang="en-GB" sz="1050" u="none">
              <a:solidFill>
                <a:sysClr val="windowText" lastClr="000000"/>
              </a:solidFill>
            </a:rPr>
            <a:t>3.A7 - Aggregate Pedestrian footfall in the Town Centre</a:t>
          </a:r>
        </a:p>
        <a:p>
          <a:r>
            <a:rPr lang="en-GB" sz="1050" u="none">
              <a:solidFill>
                <a:sysClr val="windowText" lastClr="000000"/>
              </a:solidFill>
            </a:rPr>
            <a:t>3.B4(b) - Number of Grounds Maintenace customer contacts</a:t>
          </a:r>
        </a:p>
        <a:p>
          <a:r>
            <a:rPr lang="en-GB" sz="1050" u="none">
              <a:solidFill>
                <a:sysClr val="windowText" lastClr="000000"/>
              </a:solidFill>
            </a:rPr>
            <a:t>4.A5</a:t>
          </a:r>
          <a:r>
            <a:rPr lang="en-GB" sz="1050" u="none" baseline="0">
              <a:solidFill>
                <a:sysClr val="windowText" lastClr="000000"/>
              </a:solidFill>
            </a:rPr>
            <a:t> - Narrow the gap to the UK average on the rate of working age population  economically active in the  borough</a:t>
          </a:r>
        </a:p>
        <a:p>
          <a:r>
            <a:rPr lang="en-GB" sz="1050" u="none" baseline="0">
              <a:solidFill>
                <a:sysClr val="windowText" lastClr="000000"/>
              </a:solidFill>
            </a:rPr>
            <a:t>4.B1 - Number of new homes  delivered during the year </a:t>
          </a:r>
          <a:r>
            <a:rPr lang="en-GB" sz="1050" u="none" baseline="0">
              <a:solidFill>
                <a:srgbClr val="FF0000"/>
              </a:solidFill>
            </a:rPr>
            <a:t>(Priority Measure)</a:t>
          </a:r>
          <a:endParaRPr lang="en-GB" sz="1050" u="none">
            <a:solidFill>
              <a:srgbClr val="FF0000"/>
            </a:solidFill>
          </a:endParaRPr>
        </a:p>
        <a:p>
          <a:r>
            <a:rPr lang="en-GB" sz="1050" u="none">
              <a:solidFill>
                <a:sysClr val="windowText" lastClr="000000"/>
              </a:solidFill>
            </a:rPr>
            <a:t>4.B4 - Number of new affordable home ownership units started in year</a:t>
          </a:r>
        </a:p>
        <a:p>
          <a:r>
            <a:rPr lang="en-GB" sz="1050" u="none">
              <a:solidFill>
                <a:sysClr val="windowText" lastClr="000000"/>
              </a:solidFill>
            </a:rPr>
            <a:t>5.D2 -Days lost per FTE </a:t>
          </a:r>
          <a:r>
            <a:rPr lang="en-GB" sz="1050" u="none">
              <a:solidFill>
                <a:srgbClr val="FF0000"/>
              </a:solidFill>
            </a:rPr>
            <a:t>(Priority measure)</a:t>
          </a:r>
        </a:p>
        <a:p>
          <a:r>
            <a:rPr lang="en-GB" sz="1050" u="none">
              <a:solidFill>
                <a:sysClr val="windowText" lastClr="000000"/>
              </a:solidFill>
            </a:rPr>
            <a:t>5.D3 - Reduction in Agency cost </a:t>
          </a:r>
          <a:r>
            <a:rPr lang="en-GB" sz="1050" u="none">
              <a:solidFill>
                <a:srgbClr val="FF0000"/>
              </a:solidFill>
            </a:rPr>
            <a:t>(Priority measure)</a:t>
          </a: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380920</xdr:colOff>
      <xdr:row>0</xdr:row>
      <xdr:rowOff>171050</xdr:rowOff>
    </xdr:from>
    <xdr:to>
      <xdr:col>13</xdr:col>
      <xdr:colOff>385047</xdr:colOff>
      <xdr:row>1</xdr:row>
      <xdr:rowOff>145741</xdr:rowOff>
    </xdr:to>
    <xdr:pic>
      <xdr:nvPicPr>
        <xdr:cNvPr id="2" name="Picture 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45206" y="171050"/>
          <a:ext cx="1524725" cy="573405"/>
        </a:xfrm>
        <a:prstGeom prst="rect">
          <a:avLst/>
        </a:prstGeom>
      </xdr:spPr>
    </xdr:pic>
    <xdr:clientData/>
  </xdr:twoCellAnchor>
  <xdr:oneCellAnchor>
    <xdr:from>
      <xdr:col>11</xdr:col>
      <xdr:colOff>324971</xdr:colOff>
      <xdr:row>4</xdr:row>
      <xdr:rowOff>0</xdr:rowOff>
    </xdr:from>
    <xdr:ext cx="184731" cy="264560"/>
    <xdr:sp macro="" textlink="">
      <xdr:nvSpPr>
        <xdr:cNvPr id="3" name="TextBox 2"/>
        <xdr:cNvSpPr txBox="1"/>
      </xdr:nvSpPr>
      <xdr:spPr>
        <a:xfrm>
          <a:off x="8404412" y="4493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117475</xdr:colOff>
      <xdr:row>18</xdr:row>
      <xdr:rowOff>6350</xdr:rowOff>
    </xdr:from>
    <xdr:to>
      <xdr:col>17</xdr:col>
      <xdr:colOff>625475</xdr:colOff>
      <xdr:row>30</xdr:row>
      <xdr:rowOff>227541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127000</xdr:colOff>
      <xdr:row>6</xdr:row>
      <xdr:rowOff>92075</xdr:rowOff>
    </xdr:from>
    <xdr:to>
      <xdr:col>17</xdr:col>
      <xdr:colOff>635000</xdr:colOff>
      <xdr:row>17</xdr:row>
      <xdr:rowOff>233891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28576</xdr:colOff>
      <xdr:row>6</xdr:row>
      <xdr:rowOff>47625</xdr:rowOff>
    </xdr:from>
    <xdr:to>
      <xdr:col>17</xdr:col>
      <xdr:colOff>733426</xdr:colOff>
      <xdr:row>13</xdr:row>
      <xdr:rowOff>152400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104775</xdr:colOff>
      <xdr:row>13</xdr:row>
      <xdr:rowOff>171451</xdr:rowOff>
    </xdr:from>
    <xdr:to>
      <xdr:col>18</xdr:col>
      <xdr:colOff>9525</xdr:colOff>
      <xdr:row>21</xdr:row>
      <xdr:rowOff>142875</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21</xdr:row>
      <xdr:rowOff>180975</xdr:rowOff>
    </xdr:from>
    <xdr:to>
      <xdr:col>18</xdr:col>
      <xdr:colOff>0</xdr:colOff>
      <xdr:row>28</xdr:row>
      <xdr:rowOff>47625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28576</xdr:colOff>
      <xdr:row>6</xdr:row>
      <xdr:rowOff>47625</xdr:rowOff>
    </xdr:from>
    <xdr:to>
      <xdr:col>22</xdr:col>
      <xdr:colOff>733426</xdr:colOff>
      <xdr:row>10</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54428</xdr:colOff>
      <xdr:row>10</xdr:row>
      <xdr:rowOff>27214</xdr:rowOff>
    </xdr:from>
    <xdr:to>
      <xdr:col>23</xdr:col>
      <xdr:colOff>10886</xdr:colOff>
      <xdr:row>24</xdr:row>
      <xdr:rowOff>61231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26</xdr:col>
      <xdr:colOff>99174</xdr:colOff>
      <xdr:row>8</xdr:row>
      <xdr:rowOff>238125</xdr:rowOff>
    </xdr:from>
    <xdr:to>
      <xdr:col>29</xdr:col>
      <xdr:colOff>390525</xdr:colOff>
      <xdr:row>13</xdr:row>
      <xdr:rowOff>228601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504826</xdr:colOff>
      <xdr:row>8</xdr:row>
      <xdr:rowOff>219075</xdr:rowOff>
    </xdr:from>
    <xdr:to>
      <xdr:col>32</xdr:col>
      <xdr:colOff>533400</xdr:colOff>
      <xdr:row>13</xdr:row>
      <xdr:rowOff>209550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238126</xdr:colOff>
      <xdr:row>16</xdr:row>
      <xdr:rowOff>133349</xdr:rowOff>
    </xdr:from>
    <xdr:to>
      <xdr:col>30</xdr:col>
      <xdr:colOff>85725</xdr:colOff>
      <xdr:row>27</xdr:row>
      <xdr:rowOff>28574</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215152</xdr:colOff>
      <xdr:row>16</xdr:row>
      <xdr:rowOff>142875</xdr:rowOff>
    </xdr:from>
    <xdr:to>
      <xdr:col>33</xdr:col>
      <xdr:colOff>600075</xdr:colOff>
      <xdr:row>26</xdr:row>
      <xdr:rowOff>9525</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38101</xdr:colOff>
      <xdr:row>8</xdr:row>
      <xdr:rowOff>133350</xdr:rowOff>
    </xdr:from>
    <xdr:to>
      <xdr:col>35</xdr:col>
      <xdr:colOff>847725</xdr:colOff>
      <xdr:row>14</xdr:row>
      <xdr:rowOff>66674</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6</xdr:col>
      <xdr:colOff>112091</xdr:colOff>
      <xdr:row>6</xdr:row>
      <xdr:rowOff>93320</xdr:rowOff>
    </xdr:from>
    <xdr:to>
      <xdr:col>16</xdr:col>
      <xdr:colOff>828675</xdr:colOff>
      <xdr:row>15</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134591</xdr:colOff>
      <xdr:row>15</xdr:row>
      <xdr:rowOff>14495</xdr:rowOff>
    </xdr:from>
    <xdr:to>
      <xdr:col>16</xdr:col>
      <xdr:colOff>866775</xdr:colOff>
      <xdr:row>25</xdr:row>
      <xdr:rowOff>179732</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mma.Soames/Desktop/Copy%20of%20New%20For%20Amand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tastore\RMBC-FilePlan$\Management\Quality%20and%20Performance\Corporate%20Performance%20Team\2016-17%20Corporate%20Plan%20Monitoring\Quarter%204\25-11-2016%20-%20Monthly%20Performance%20Scorecard%20November%202016%20with%20Dashboar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Tanya.Palmowski/AppData/Local/Microsoft/Windows/Temporary%20Internet%20Files/Content.Outlook/C3RORXKZ/2016-6-22%20Corporate%20Performance%20report%20SW.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nya.Palmowski/AppData/Local/Microsoft/Windows/Temporary%20Internet%20Files/Content.Outlook/C3RORXKZ/Copy%20of%202016-6-22%20Corporate%20Performance%20repo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Sheet1"/>
      <sheetName val="Sheet2"/>
      <sheetName val="Sheet3"/>
      <sheetName val="Sheet5"/>
      <sheetName val="Sheet6"/>
      <sheetName val="LOVs"/>
      <sheetName val="lookup lists"/>
    </sheetNames>
    <sheetDataSet>
      <sheetData sheetId="0"/>
      <sheetData sheetId="1"/>
      <sheetData sheetId="2"/>
      <sheetData sheetId="3"/>
      <sheetData sheetId="4">
        <row r="1">
          <cell r="A1" t="str">
            <v>swift</v>
          </cell>
          <cell r="B1" t="str">
            <v>age</v>
          </cell>
        </row>
        <row r="2">
          <cell r="A2">
            <v>1091908</v>
          </cell>
          <cell r="B2">
            <v>18</v>
          </cell>
        </row>
        <row r="3">
          <cell r="A3">
            <v>1092435</v>
          </cell>
          <cell r="B3">
            <v>18</v>
          </cell>
        </row>
        <row r="4">
          <cell r="A4">
            <v>1093095</v>
          </cell>
          <cell r="B4">
            <v>17</v>
          </cell>
        </row>
        <row r="5">
          <cell r="A5">
            <v>1096643</v>
          </cell>
          <cell r="B5">
            <v>17</v>
          </cell>
        </row>
        <row r="6">
          <cell r="A6">
            <v>1097165</v>
          </cell>
          <cell r="B6">
            <v>17</v>
          </cell>
        </row>
        <row r="7">
          <cell r="A7">
            <v>1102557</v>
          </cell>
          <cell r="B7">
            <v>16</v>
          </cell>
        </row>
        <row r="8">
          <cell r="A8">
            <v>1102983</v>
          </cell>
          <cell r="B8">
            <v>16</v>
          </cell>
        </row>
        <row r="9">
          <cell r="A9">
            <v>1104369</v>
          </cell>
          <cell r="B9">
            <v>16</v>
          </cell>
        </row>
        <row r="10">
          <cell r="A10">
            <v>1104721</v>
          </cell>
          <cell r="B10">
            <v>14</v>
          </cell>
        </row>
        <row r="11">
          <cell r="A11">
            <v>1106702</v>
          </cell>
          <cell r="B11">
            <v>17</v>
          </cell>
        </row>
        <row r="12">
          <cell r="A12">
            <v>1107604</v>
          </cell>
          <cell r="B12">
            <v>16</v>
          </cell>
        </row>
        <row r="13">
          <cell r="A13">
            <v>1109897</v>
          </cell>
          <cell r="B13">
            <v>17</v>
          </cell>
        </row>
        <row r="14">
          <cell r="A14">
            <v>1110052</v>
          </cell>
          <cell r="B14">
            <v>16</v>
          </cell>
        </row>
        <row r="15">
          <cell r="A15">
            <v>1111584</v>
          </cell>
          <cell r="B15">
            <v>16</v>
          </cell>
        </row>
        <row r="16">
          <cell r="A16">
            <v>1111858</v>
          </cell>
          <cell r="B16">
            <v>16</v>
          </cell>
        </row>
        <row r="17">
          <cell r="A17">
            <v>1112677</v>
          </cell>
          <cell r="B17">
            <v>15</v>
          </cell>
        </row>
        <row r="18">
          <cell r="A18">
            <v>1114434</v>
          </cell>
          <cell r="B18">
            <v>17</v>
          </cell>
        </row>
        <row r="19">
          <cell r="A19">
            <v>1116054</v>
          </cell>
          <cell r="B19">
            <v>17</v>
          </cell>
        </row>
        <row r="20">
          <cell r="A20">
            <v>1116103</v>
          </cell>
          <cell r="B20">
            <v>16</v>
          </cell>
        </row>
        <row r="21">
          <cell r="A21">
            <v>1117688</v>
          </cell>
          <cell r="B21">
            <v>15</v>
          </cell>
        </row>
        <row r="22">
          <cell r="A22">
            <v>1118254</v>
          </cell>
          <cell r="B22">
            <v>15</v>
          </cell>
        </row>
        <row r="23">
          <cell r="A23">
            <v>1118402</v>
          </cell>
          <cell r="B23">
            <v>16</v>
          </cell>
        </row>
        <row r="24">
          <cell r="A24">
            <v>1119087</v>
          </cell>
          <cell r="B24">
            <v>17</v>
          </cell>
        </row>
        <row r="25">
          <cell r="A25">
            <v>1119405</v>
          </cell>
          <cell r="B25">
            <v>15</v>
          </cell>
        </row>
        <row r="26">
          <cell r="A26">
            <v>1120063</v>
          </cell>
          <cell r="B26">
            <v>15</v>
          </cell>
        </row>
        <row r="27">
          <cell r="A27">
            <v>1121208</v>
          </cell>
          <cell r="B27">
            <v>15</v>
          </cell>
        </row>
        <row r="28">
          <cell r="A28">
            <v>1122033</v>
          </cell>
          <cell r="B28">
            <v>15</v>
          </cell>
        </row>
        <row r="29">
          <cell r="A29">
            <v>1122312</v>
          </cell>
          <cell r="B29">
            <v>16</v>
          </cell>
        </row>
        <row r="30">
          <cell r="A30">
            <v>1125628</v>
          </cell>
          <cell r="B30">
            <v>17</v>
          </cell>
        </row>
        <row r="31">
          <cell r="A31">
            <v>1125989</v>
          </cell>
          <cell r="B31">
            <v>15</v>
          </cell>
        </row>
        <row r="32">
          <cell r="A32">
            <v>1127695</v>
          </cell>
          <cell r="B32">
            <v>15</v>
          </cell>
        </row>
        <row r="33">
          <cell r="A33">
            <v>1129967</v>
          </cell>
          <cell r="B33">
            <v>14</v>
          </cell>
        </row>
        <row r="34">
          <cell r="A34">
            <v>1130560</v>
          </cell>
          <cell r="B34">
            <v>17</v>
          </cell>
        </row>
        <row r="35">
          <cell r="A35">
            <v>1134601</v>
          </cell>
          <cell r="B35">
            <v>15</v>
          </cell>
        </row>
        <row r="36">
          <cell r="A36">
            <v>1134765</v>
          </cell>
          <cell r="B36">
            <v>16</v>
          </cell>
        </row>
        <row r="37">
          <cell r="A37">
            <v>1136330</v>
          </cell>
          <cell r="B37">
            <v>13</v>
          </cell>
        </row>
        <row r="38">
          <cell r="A38">
            <v>1138384</v>
          </cell>
          <cell r="B38">
            <v>14</v>
          </cell>
        </row>
        <row r="39">
          <cell r="A39">
            <v>1138866</v>
          </cell>
          <cell r="B39">
            <v>17</v>
          </cell>
        </row>
        <row r="40">
          <cell r="A40">
            <v>1148664</v>
          </cell>
          <cell r="B40">
            <v>15</v>
          </cell>
        </row>
        <row r="41">
          <cell r="A41">
            <v>1149630</v>
          </cell>
          <cell r="B41">
            <v>13</v>
          </cell>
        </row>
        <row r="42">
          <cell r="A42">
            <v>1149654</v>
          </cell>
          <cell r="B42">
            <v>13</v>
          </cell>
        </row>
        <row r="43">
          <cell r="A43">
            <v>1153746</v>
          </cell>
          <cell r="B43">
            <v>16</v>
          </cell>
        </row>
        <row r="44">
          <cell r="A44">
            <v>1153747</v>
          </cell>
          <cell r="B44">
            <v>15</v>
          </cell>
        </row>
        <row r="45">
          <cell r="A45">
            <v>1154181</v>
          </cell>
          <cell r="B45">
            <v>14</v>
          </cell>
        </row>
        <row r="46">
          <cell r="A46">
            <v>1155914</v>
          </cell>
          <cell r="B46">
            <v>13</v>
          </cell>
        </row>
        <row r="47">
          <cell r="A47">
            <v>1157240</v>
          </cell>
          <cell r="B47">
            <v>16</v>
          </cell>
        </row>
        <row r="48">
          <cell r="A48">
            <v>1158806</v>
          </cell>
          <cell r="B48">
            <v>14</v>
          </cell>
        </row>
        <row r="49">
          <cell r="A49">
            <v>1158841</v>
          </cell>
          <cell r="B49">
            <v>14</v>
          </cell>
        </row>
        <row r="50">
          <cell r="A50">
            <v>1158866</v>
          </cell>
          <cell r="B50">
            <v>14</v>
          </cell>
        </row>
        <row r="51">
          <cell r="A51">
            <v>1162832</v>
          </cell>
          <cell r="B51">
            <v>16</v>
          </cell>
        </row>
        <row r="52">
          <cell r="A52">
            <v>1162833</v>
          </cell>
          <cell r="B52">
            <v>16</v>
          </cell>
        </row>
        <row r="53">
          <cell r="A53">
            <v>1163036</v>
          </cell>
          <cell r="B53">
            <v>15</v>
          </cell>
        </row>
        <row r="54">
          <cell r="A54">
            <v>1164910</v>
          </cell>
          <cell r="B54">
            <v>13</v>
          </cell>
        </row>
        <row r="55">
          <cell r="A55">
            <v>1168381</v>
          </cell>
          <cell r="B55">
            <v>15</v>
          </cell>
        </row>
        <row r="56">
          <cell r="A56">
            <v>1168524</v>
          </cell>
          <cell r="B56">
            <v>12</v>
          </cell>
        </row>
        <row r="57">
          <cell r="A57">
            <v>1168645</v>
          </cell>
          <cell r="B57">
            <v>16</v>
          </cell>
        </row>
        <row r="58">
          <cell r="A58">
            <v>1170191</v>
          </cell>
          <cell r="B58">
            <v>13</v>
          </cell>
        </row>
        <row r="59">
          <cell r="A59">
            <v>1177021</v>
          </cell>
          <cell r="B59">
            <v>15</v>
          </cell>
        </row>
        <row r="60">
          <cell r="A60">
            <v>1178311</v>
          </cell>
          <cell r="B60">
            <v>12</v>
          </cell>
        </row>
        <row r="61">
          <cell r="A61">
            <v>1178878</v>
          </cell>
          <cell r="B61">
            <v>13</v>
          </cell>
        </row>
        <row r="62">
          <cell r="A62">
            <v>1180207</v>
          </cell>
          <cell r="B62">
            <v>14</v>
          </cell>
        </row>
        <row r="63">
          <cell r="A63">
            <v>2001270</v>
          </cell>
          <cell r="B63">
            <v>16</v>
          </cell>
        </row>
        <row r="64">
          <cell r="A64">
            <v>2007413</v>
          </cell>
          <cell r="B64">
            <v>14</v>
          </cell>
        </row>
        <row r="65">
          <cell r="A65">
            <v>2012555</v>
          </cell>
          <cell r="B65">
            <v>16</v>
          </cell>
        </row>
        <row r="66">
          <cell r="A66">
            <v>2017728</v>
          </cell>
          <cell r="B66">
            <v>15</v>
          </cell>
        </row>
        <row r="67">
          <cell r="A67">
            <v>2018455</v>
          </cell>
          <cell r="B67">
            <v>12</v>
          </cell>
        </row>
        <row r="68">
          <cell r="A68">
            <v>2018978</v>
          </cell>
          <cell r="B68">
            <v>17</v>
          </cell>
        </row>
        <row r="69">
          <cell r="A69">
            <v>2020025</v>
          </cell>
          <cell r="B69">
            <v>15</v>
          </cell>
        </row>
        <row r="70">
          <cell r="A70">
            <v>2020351</v>
          </cell>
          <cell r="B70">
            <v>17</v>
          </cell>
        </row>
        <row r="71">
          <cell r="A71">
            <v>2026749</v>
          </cell>
          <cell r="B71">
            <v>15</v>
          </cell>
        </row>
        <row r="72">
          <cell r="A72">
            <v>2027165</v>
          </cell>
          <cell r="B72">
            <v>12</v>
          </cell>
        </row>
        <row r="73">
          <cell r="A73">
            <v>2027203</v>
          </cell>
          <cell r="B73">
            <v>17</v>
          </cell>
        </row>
        <row r="74">
          <cell r="A74">
            <v>2030012</v>
          </cell>
          <cell r="B74">
            <v>17</v>
          </cell>
        </row>
        <row r="75">
          <cell r="A75">
            <v>2031404</v>
          </cell>
          <cell r="B75">
            <v>14</v>
          </cell>
        </row>
        <row r="76">
          <cell r="A76">
            <v>2033248</v>
          </cell>
          <cell r="B76">
            <v>14</v>
          </cell>
        </row>
        <row r="77">
          <cell r="A77">
            <v>2034197</v>
          </cell>
          <cell r="B77">
            <v>15</v>
          </cell>
        </row>
        <row r="78">
          <cell r="A78">
            <v>2034849</v>
          </cell>
          <cell r="B78">
            <v>16</v>
          </cell>
        </row>
        <row r="79">
          <cell r="A79">
            <v>2036906</v>
          </cell>
          <cell r="B79">
            <v>15</v>
          </cell>
        </row>
        <row r="80">
          <cell r="A80">
            <v>2037537</v>
          </cell>
          <cell r="B80">
            <v>18</v>
          </cell>
        </row>
        <row r="81">
          <cell r="A81">
            <v>2038489</v>
          </cell>
          <cell r="B81">
            <v>16</v>
          </cell>
        </row>
        <row r="82">
          <cell r="A82">
            <v>2041812</v>
          </cell>
          <cell r="B82">
            <v>15</v>
          </cell>
        </row>
        <row r="83">
          <cell r="A83">
            <v>2042054</v>
          </cell>
          <cell r="B83">
            <v>16</v>
          </cell>
        </row>
        <row r="84">
          <cell r="A84">
            <v>2050160</v>
          </cell>
          <cell r="B84">
            <v>14</v>
          </cell>
        </row>
        <row r="85">
          <cell r="A85">
            <v>2051321</v>
          </cell>
          <cell r="B85">
            <v>16</v>
          </cell>
        </row>
        <row r="86">
          <cell r="A86">
            <v>2052426</v>
          </cell>
          <cell r="B86">
            <v>15</v>
          </cell>
        </row>
        <row r="87">
          <cell r="A87">
            <v>2055623</v>
          </cell>
          <cell r="B87">
            <v>17</v>
          </cell>
        </row>
        <row r="88">
          <cell r="A88">
            <v>2059015</v>
          </cell>
          <cell r="B88">
            <v>17</v>
          </cell>
        </row>
        <row r="89">
          <cell r="A89">
            <v>2063180</v>
          </cell>
          <cell r="B89">
            <v>13</v>
          </cell>
        </row>
        <row r="90">
          <cell r="A90">
            <v>2064624</v>
          </cell>
          <cell r="B90">
            <v>17</v>
          </cell>
        </row>
        <row r="91">
          <cell r="A91">
            <v>2068171</v>
          </cell>
          <cell r="B91">
            <v>17</v>
          </cell>
        </row>
        <row r="92">
          <cell r="A92">
            <v>2071479</v>
          </cell>
          <cell r="B92">
            <v>16</v>
          </cell>
        </row>
        <row r="93">
          <cell r="A93">
            <v>2072595</v>
          </cell>
          <cell r="B93">
            <v>4</v>
          </cell>
        </row>
        <row r="94">
          <cell r="A94">
            <v>2072746</v>
          </cell>
          <cell r="B94">
            <v>17</v>
          </cell>
        </row>
        <row r="95">
          <cell r="A95">
            <v>2073639</v>
          </cell>
          <cell r="B95">
            <v>15</v>
          </cell>
        </row>
        <row r="96">
          <cell r="A96">
            <v>2078378</v>
          </cell>
          <cell r="B96">
            <v>15</v>
          </cell>
        </row>
        <row r="97">
          <cell r="A97">
            <v>2080733</v>
          </cell>
          <cell r="B97">
            <v>16</v>
          </cell>
        </row>
        <row r="98">
          <cell r="A98">
            <v>2083059</v>
          </cell>
          <cell r="B98">
            <v>13</v>
          </cell>
        </row>
        <row r="99">
          <cell r="A99">
            <v>2087408</v>
          </cell>
          <cell r="B99">
            <v>15</v>
          </cell>
        </row>
        <row r="100">
          <cell r="A100">
            <v>2087518</v>
          </cell>
          <cell r="B100">
            <v>16</v>
          </cell>
        </row>
        <row r="101">
          <cell r="A101">
            <v>2091084</v>
          </cell>
          <cell r="B101">
            <v>15</v>
          </cell>
        </row>
        <row r="102">
          <cell r="A102">
            <v>2091125</v>
          </cell>
          <cell r="B102">
            <v>15</v>
          </cell>
        </row>
        <row r="103">
          <cell r="A103">
            <v>2094592</v>
          </cell>
          <cell r="B103">
            <v>14</v>
          </cell>
        </row>
        <row r="104">
          <cell r="A104">
            <v>2094759</v>
          </cell>
          <cell r="B104">
            <v>13</v>
          </cell>
        </row>
        <row r="105">
          <cell r="A105">
            <v>2094958</v>
          </cell>
          <cell r="B105">
            <v>14</v>
          </cell>
        </row>
        <row r="106">
          <cell r="A106">
            <v>2095140</v>
          </cell>
          <cell r="B106">
            <v>16</v>
          </cell>
        </row>
        <row r="107">
          <cell r="A107">
            <v>2096020</v>
          </cell>
          <cell r="B107">
            <v>17</v>
          </cell>
        </row>
        <row r="108">
          <cell r="A108">
            <v>2098567</v>
          </cell>
          <cell r="B108">
            <v>15</v>
          </cell>
        </row>
        <row r="109">
          <cell r="A109">
            <v>2099289</v>
          </cell>
          <cell r="B109">
            <v>15</v>
          </cell>
        </row>
        <row r="110">
          <cell r="A110">
            <v>2099671</v>
          </cell>
          <cell r="B110">
            <v>17</v>
          </cell>
        </row>
        <row r="111">
          <cell r="A111">
            <v>2100204</v>
          </cell>
          <cell r="B111">
            <v>14</v>
          </cell>
        </row>
        <row r="112">
          <cell r="A112">
            <v>2100984</v>
          </cell>
          <cell r="B112">
            <v>13</v>
          </cell>
        </row>
        <row r="113">
          <cell r="A113">
            <v>2101332</v>
          </cell>
          <cell r="B113">
            <v>16</v>
          </cell>
        </row>
        <row r="114">
          <cell r="A114">
            <v>2102843</v>
          </cell>
          <cell r="B114">
            <v>14</v>
          </cell>
        </row>
        <row r="115">
          <cell r="A115">
            <v>2103159</v>
          </cell>
          <cell r="B115">
            <v>12</v>
          </cell>
        </row>
        <row r="116">
          <cell r="A116">
            <v>2103509</v>
          </cell>
          <cell r="B116">
            <v>14</v>
          </cell>
        </row>
        <row r="117">
          <cell r="A117">
            <v>2104197</v>
          </cell>
          <cell r="B117">
            <v>15</v>
          </cell>
        </row>
        <row r="118">
          <cell r="A118">
            <v>2105228</v>
          </cell>
          <cell r="B118">
            <v>14</v>
          </cell>
        </row>
        <row r="119">
          <cell r="A119">
            <v>2105632</v>
          </cell>
          <cell r="B119">
            <v>13</v>
          </cell>
        </row>
        <row r="120">
          <cell r="A120">
            <v>2107698</v>
          </cell>
          <cell r="B120">
            <v>17</v>
          </cell>
        </row>
        <row r="121">
          <cell r="A121">
            <v>2108001</v>
          </cell>
          <cell r="B121">
            <v>17</v>
          </cell>
        </row>
        <row r="122">
          <cell r="A122">
            <v>2108004</v>
          </cell>
          <cell r="B122">
            <v>14</v>
          </cell>
        </row>
        <row r="123">
          <cell r="A123">
            <v>2108277</v>
          </cell>
          <cell r="B123">
            <v>14</v>
          </cell>
        </row>
        <row r="124">
          <cell r="A124">
            <v>2110089</v>
          </cell>
          <cell r="B124">
            <v>15</v>
          </cell>
        </row>
      </sheetData>
      <sheetData sheetId="5"/>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Dashboard"/>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 val="Sheet1"/>
    </sheetNames>
    <sheetDataSet>
      <sheetData sheetId="0"/>
      <sheetData sheetId="1"/>
      <sheetData sheetId="2"/>
      <sheetData sheetId="3"/>
      <sheetData sheetId="4"/>
      <sheetData sheetId="5"/>
      <sheetData sheetId="6"/>
      <sheetData sheetId="7"/>
      <sheetData sheetId="8">
        <row r="12">
          <cell r="L12" t="str">
            <v>on target</v>
          </cell>
        </row>
        <row r="13">
          <cell r="L13" t="str">
            <v>satisfactory</v>
          </cell>
        </row>
        <row r="14">
          <cell r="L14" t="str">
            <v>off target</v>
          </cell>
        </row>
        <row r="15">
          <cell r="L15" t="str">
            <v>data not available</v>
          </cell>
        </row>
        <row r="16">
          <cell r="L16" t="str">
            <v>not applicable</v>
          </cell>
        </row>
        <row r="18">
          <cell r="L18" t="str">
            <v>Worsening</v>
          </cell>
        </row>
        <row r="19">
          <cell r="L19" t="str">
            <v>Stable</v>
          </cell>
        </row>
        <row r="20">
          <cell r="L20" t="str">
            <v>Improving</v>
          </cell>
        </row>
        <row r="54">
          <cell r="B54" t="str">
            <v>on target</v>
          </cell>
        </row>
        <row r="55">
          <cell r="B55" t="str">
            <v>satisfactory</v>
          </cell>
        </row>
        <row r="56">
          <cell r="B56" t="str">
            <v>off target</v>
          </cell>
        </row>
        <row r="57">
          <cell r="B57" t="str">
            <v>data not available</v>
          </cell>
        </row>
        <row r="58">
          <cell r="B58" t="str">
            <v>not applicable</v>
          </cell>
        </row>
        <row r="60">
          <cell r="B60" t="str">
            <v>Worsening</v>
          </cell>
        </row>
        <row r="61">
          <cell r="B61" t="str">
            <v>Stable</v>
          </cell>
        </row>
        <row r="62">
          <cell r="B62" t="str">
            <v>Improving</v>
          </cell>
        </row>
      </sheetData>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sToTemplate"/>
      <sheetName val="Title Page"/>
      <sheetName val="Corporate Priority 1"/>
      <sheetName val="Corporate Priority 2"/>
      <sheetName val="Corporate Priority 3"/>
      <sheetName val="Corporate Priority 4"/>
      <sheetName val="Corporate Priority 5"/>
      <sheetName val="lookup lists"/>
      <sheetName val="FCAF"/>
      <sheetName val="EHAT"/>
      <sheetName val="EH Triage revised"/>
      <sheetName val="ASSESSMENTS-OUTCOMES"/>
      <sheetName val="LAC-PARTICIP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Set>
  </externalBook>
</externalLink>
</file>

<file path=xl/tables/table1.xml><?xml version="1.0" encoding="utf-8"?>
<table xmlns="http://schemas.openxmlformats.org/spreadsheetml/2006/main" id="3" name="Table1" displayName="Table1" ref="B24:G29" totalsRowShown="0" tableBorderDxfId="6">
  <tableColumns count="6">
    <tableColumn id="1" name=" "/>
    <tableColumn id="2" name="On track " dataDxfId="5"/>
    <tableColumn id="3" name="Satisfactory progress " dataDxfId="4"/>
    <tableColumn id="6" name="Off track " dataDxfId="3"/>
    <tableColumn id="5" name="Measure not applicable for target" dataDxfId="2"/>
    <tableColumn id="4" name="Data not yet available (mostly annual data)" dataDxfId="1"/>
  </tableColumns>
  <tableStyleInfo showFirstColumn="0" showLastColumn="0" showRowStripes="1" showColumnStripes="0"/>
</table>
</file>

<file path=xl/tables/table2.xml><?xml version="1.0" encoding="utf-8"?>
<table xmlns="http://schemas.openxmlformats.org/spreadsheetml/2006/main" id="4" name="Table13" displayName="Table13" ref="B31:F36" totalsRowShown="0" tableBorderDxfId="0">
  <tableColumns count="5">
    <tableColumn id="1" name=" "/>
    <tableColumn id="2" name="Improving"/>
    <tableColumn id="3" name="Stable "/>
    <tableColumn id="5" name="Worsening"/>
    <tableColumn id="4" name="DoT either not relevant or not available"/>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7" sqref="A7"/>
    </sheetView>
  </sheetViews>
  <sheetFormatPr defaultRowHeight="15" x14ac:dyDescent="0.2"/>
  <sheetData>
    <row r="1" spans="1:1" x14ac:dyDescent="0.2">
      <c r="A1" s="213" t="s">
        <v>50</v>
      </c>
    </row>
    <row r="2" spans="1:1" x14ac:dyDescent="0.2">
      <c r="A2" s="213" t="s">
        <v>51</v>
      </c>
    </row>
    <row r="3" spans="1:1" x14ac:dyDescent="0.2">
      <c r="A3" s="213" t="s">
        <v>53</v>
      </c>
    </row>
    <row r="4" spans="1:1" x14ac:dyDescent="0.2">
      <c r="A4" s="213" t="s">
        <v>54</v>
      </c>
    </row>
    <row r="5" spans="1:1" x14ac:dyDescent="0.2">
      <c r="A5" s="213" t="s">
        <v>55</v>
      </c>
    </row>
    <row r="6" spans="1:1" x14ac:dyDescent="0.2">
      <c r="A6" s="213" t="s">
        <v>58</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pageSetUpPr fitToPage="1"/>
  </sheetPr>
  <dimension ref="B1:R33"/>
  <sheetViews>
    <sheetView zoomScaleNormal="100" zoomScalePageLayoutView="85" workbookViewId="0">
      <selection activeCell="Q7" sqref="Q7"/>
    </sheetView>
  </sheetViews>
  <sheetFormatPr defaultColWidth="8.77734375" defaultRowHeight="12.75" x14ac:dyDescent="0.2"/>
  <cols>
    <col min="1" max="1" width="1.6640625" style="2" customWidth="1"/>
    <col min="2" max="2" width="6" style="6" customWidth="1"/>
    <col min="3" max="3" width="8.77734375" style="1"/>
    <col min="4" max="4" width="11" style="1" customWidth="1"/>
    <col min="5" max="6" width="12" style="1" customWidth="1"/>
    <col min="7" max="7" width="3.21875" style="2" customWidth="1"/>
    <col min="8" max="16384" width="8.77734375" style="2"/>
  </cols>
  <sheetData>
    <row r="1" spans="2:18" x14ac:dyDescent="0.2">
      <c r="B1" s="22"/>
      <c r="C1" s="23"/>
      <c r="D1" s="23"/>
      <c r="E1" s="23"/>
      <c r="F1" s="23"/>
      <c r="G1" s="24"/>
      <c r="H1" s="24"/>
      <c r="I1" s="24"/>
      <c r="J1" s="24"/>
      <c r="K1" s="24"/>
      <c r="L1" s="24"/>
      <c r="M1" s="24"/>
      <c r="N1" s="24"/>
      <c r="O1" s="24"/>
      <c r="P1" s="24"/>
      <c r="Q1" s="24"/>
      <c r="R1" s="24"/>
    </row>
    <row r="2" spans="2:18" ht="25.5" customHeight="1" thickBot="1" x14ac:dyDescent="0.25">
      <c r="B2" s="42" t="s">
        <v>1</v>
      </c>
      <c r="C2" s="43"/>
      <c r="D2" s="44"/>
      <c r="E2" s="44"/>
      <c r="F2" s="44"/>
      <c r="G2" s="45"/>
      <c r="H2" s="45"/>
      <c r="I2" s="45"/>
      <c r="J2" s="45"/>
      <c r="K2" s="45"/>
      <c r="L2" s="45"/>
      <c r="M2" s="45"/>
      <c r="N2" s="45"/>
      <c r="O2" s="45"/>
      <c r="P2" s="45"/>
      <c r="Q2" s="45"/>
      <c r="R2" s="45"/>
    </row>
    <row r="3" spans="2:18" ht="9" customHeight="1" thickBot="1" x14ac:dyDescent="0.25"/>
    <row r="4" spans="2:18" ht="32.25" customHeight="1" thickBot="1" x14ac:dyDescent="0.25">
      <c r="B4" s="1183" t="s">
        <v>17</v>
      </c>
      <c r="C4" s="1184"/>
      <c r="D4" s="1185" t="s">
        <v>18</v>
      </c>
      <c r="E4" s="1185"/>
      <c r="F4" s="1185"/>
      <c r="G4" s="1185"/>
      <c r="H4" s="1185"/>
      <c r="I4" s="1185"/>
      <c r="J4" s="1185"/>
      <c r="K4" s="1185"/>
      <c r="L4" s="1185"/>
      <c r="M4" s="1185"/>
      <c r="N4" s="1185"/>
      <c r="O4" s="1185"/>
      <c r="P4" s="1185"/>
      <c r="Q4" s="1185"/>
      <c r="R4" s="1186"/>
    </row>
    <row r="5" spans="2:18" ht="9" customHeight="1" thickBot="1" x14ac:dyDescent="0.25"/>
    <row r="6" spans="2:18" ht="97.5" customHeight="1" thickBot="1" x14ac:dyDescent="0.25">
      <c r="B6" s="21" t="s">
        <v>2</v>
      </c>
      <c r="C6" s="1187" t="s">
        <v>48</v>
      </c>
      <c r="D6" s="1188"/>
      <c r="E6" s="1188"/>
      <c r="F6" s="1188"/>
      <c r="G6" s="1188"/>
      <c r="H6" s="1188"/>
      <c r="I6" s="1188"/>
      <c r="J6" s="1188"/>
      <c r="K6" s="1188"/>
      <c r="L6" s="1188"/>
      <c r="M6" s="1188"/>
      <c r="N6" s="1188"/>
      <c r="O6" s="1188"/>
      <c r="P6" s="1188"/>
      <c r="Q6" s="1188"/>
      <c r="R6" s="1189"/>
    </row>
    <row r="7" spans="2:18" ht="7.5" customHeight="1" thickBot="1" x14ac:dyDescent="0.25">
      <c r="B7" s="1"/>
    </row>
    <row r="8" spans="2:18" ht="15" customHeight="1" thickBot="1" x14ac:dyDescent="0.25">
      <c r="B8" s="1"/>
      <c r="D8" s="92">
        <v>1.1000000000000001</v>
      </c>
      <c r="E8" s="93">
        <v>1.2</v>
      </c>
      <c r="F8" s="94">
        <v>1.3</v>
      </c>
    </row>
    <row r="9" spans="2:18" ht="48.75" customHeight="1" thickBot="1" x14ac:dyDescent="0.25">
      <c r="C9" s="3"/>
      <c r="D9" s="95" t="s">
        <v>13</v>
      </c>
      <c r="E9" s="107" t="s">
        <v>14</v>
      </c>
      <c r="F9" s="108" t="s">
        <v>15</v>
      </c>
    </row>
    <row r="10" spans="2:18" s="4" customFormat="1" ht="3.75" customHeight="1" thickBot="1" x14ac:dyDescent="0.25">
      <c r="B10" s="7"/>
      <c r="C10" s="3"/>
      <c r="D10" s="3"/>
      <c r="E10" s="5"/>
      <c r="F10" s="5"/>
    </row>
    <row r="11" spans="2:18" s="4" customFormat="1" ht="18.75" customHeight="1" x14ac:dyDescent="0.2">
      <c r="B11" s="1190" t="s">
        <v>6</v>
      </c>
      <c r="C11" s="118">
        <v>42095</v>
      </c>
      <c r="D11" s="12">
        <v>277</v>
      </c>
      <c r="E11" s="41">
        <v>49.1</v>
      </c>
      <c r="F11" s="72">
        <v>407</v>
      </c>
    </row>
    <row r="12" spans="2:18" s="4" customFormat="1" ht="18.75" customHeight="1" x14ac:dyDescent="0.2">
      <c r="B12" s="1191"/>
      <c r="C12" s="118">
        <v>42125</v>
      </c>
      <c r="D12" s="12">
        <v>265</v>
      </c>
      <c r="E12" s="41">
        <v>47</v>
      </c>
      <c r="F12" s="72">
        <v>457</v>
      </c>
    </row>
    <row r="13" spans="2:18" s="4" customFormat="1" ht="18.75" customHeight="1" x14ac:dyDescent="0.2">
      <c r="B13" s="1191"/>
      <c r="C13" s="118">
        <v>42156</v>
      </c>
      <c r="D13" s="12">
        <v>287</v>
      </c>
      <c r="E13" s="41">
        <v>50.9</v>
      </c>
      <c r="F13" s="72">
        <v>459</v>
      </c>
    </row>
    <row r="14" spans="2:18" s="4" customFormat="1" ht="18.75" customHeight="1" x14ac:dyDescent="0.2">
      <c r="B14" s="1191"/>
      <c r="C14" s="118">
        <v>42186</v>
      </c>
      <c r="D14" s="12">
        <v>286</v>
      </c>
      <c r="E14" s="41">
        <v>50.7</v>
      </c>
      <c r="F14" s="72">
        <v>485</v>
      </c>
    </row>
    <row r="15" spans="2:18" s="4" customFormat="1" ht="18.75" customHeight="1" x14ac:dyDescent="0.2">
      <c r="B15" s="1191"/>
      <c r="C15" s="118">
        <v>42217</v>
      </c>
      <c r="D15" s="12">
        <v>290</v>
      </c>
      <c r="E15" s="41">
        <v>53.5</v>
      </c>
      <c r="F15" s="72">
        <v>496</v>
      </c>
    </row>
    <row r="16" spans="2:18" s="4" customFormat="1" ht="18.75" customHeight="1" x14ac:dyDescent="0.2">
      <c r="B16" s="1191"/>
      <c r="C16" s="118">
        <v>42248</v>
      </c>
      <c r="D16" s="12">
        <v>292</v>
      </c>
      <c r="E16" s="41">
        <v>51.8</v>
      </c>
      <c r="F16" s="72">
        <v>507</v>
      </c>
    </row>
    <row r="17" spans="2:6" s="4" customFormat="1" ht="18.75" customHeight="1" x14ac:dyDescent="0.2">
      <c r="B17" s="1191"/>
      <c r="C17" s="118">
        <v>42278</v>
      </c>
      <c r="D17" s="12">
        <v>304</v>
      </c>
      <c r="E17" s="41">
        <v>53.9</v>
      </c>
      <c r="F17" s="72">
        <v>507</v>
      </c>
    </row>
    <row r="18" spans="2:6" s="4" customFormat="1" ht="18.75" customHeight="1" x14ac:dyDescent="0.2">
      <c r="B18" s="1191"/>
      <c r="C18" s="118">
        <v>42309</v>
      </c>
      <c r="D18" s="12" t="e">
        <f>SUM('Corporate Priority 1'!#REF!)</f>
        <v>#REF!</v>
      </c>
      <c r="E18" s="41">
        <v>55.3</v>
      </c>
      <c r="F18" s="72">
        <v>507</v>
      </c>
    </row>
    <row r="19" spans="2:6" s="4" customFormat="1" ht="18.75" customHeight="1" x14ac:dyDescent="0.2">
      <c r="B19" s="1191"/>
      <c r="C19" s="118">
        <v>42339</v>
      </c>
      <c r="D19" s="12" t="e">
        <f>IF('Corporate Priority 1'!#REF!="","",('Corporate Priority 1'!#REF!))</f>
        <v>#REF!</v>
      </c>
      <c r="E19" s="12" t="e">
        <f>IF('Corporate Priority 1'!#REF!="","",('Corporate Priority 1'!#REF!))</f>
        <v>#REF!</v>
      </c>
      <c r="F19" s="12" t="e">
        <f>IF('Corporate Priority 1'!#REF!="","",('Corporate Priority 1'!#REF!))</f>
        <v>#REF!</v>
      </c>
    </row>
    <row r="20" spans="2:6" s="4" customFormat="1" ht="18.75" customHeight="1" x14ac:dyDescent="0.2">
      <c r="B20" s="1191"/>
      <c r="C20" s="118">
        <v>42370</v>
      </c>
      <c r="D20" s="12" t="e">
        <f>IF('Corporate Priority 1'!#REF!="","",('Corporate Priority 1'!#REF!))</f>
        <v>#REF!</v>
      </c>
      <c r="E20" s="12" t="e">
        <f>IF('Corporate Priority 1'!#REF!="","",('Corporate Priority 1'!#REF!))</f>
        <v>#REF!</v>
      </c>
      <c r="F20" s="12" t="e">
        <f>IF('Corporate Priority 1'!#REF!="","",('Corporate Priority 1'!#REF!))</f>
        <v>#REF!</v>
      </c>
    </row>
    <row r="21" spans="2:6" s="4" customFormat="1" ht="18.75" customHeight="1" x14ac:dyDescent="0.2">
      <c r="B21" s="1191"/>
      <c r="C21" s="118">
        <v>42401</v>
      </c>
      <c r="D21" s="12" t="e">
        <f>IF('Corporate Priority 1'!#REF!="","",('Corporate Priority 1'!#REF!))</f>
        <v>#REF!</v>
      </c>
      <c r="E21" s="12" t="e">
        <f>IF('Corporate Priority 1'!#REF!="","",('Corporate Priority 1'!#REF!))</f>
        <v>#REF!</v>
      </c>
      <c r="F21" s="12" t="e">
        <f>IF('Corporate Priority 1'!#REF!="","",('Corporate Priority 1'!#REF!))</f>
        <v>#REF!</v>
      </c>
    </row>
    <row r="22" spans="2:6" s="4" customFormat="1" ht="18.75" customHeight="1" thickBot="1" x14ac:dyDescent="0.25">
      <c r="B22" s="1192"/>
      <c r="C22" s="119">
        <v>42430</v>
      </c>
      <c r="D22" s="12" t="e">
        <f>IF('Corporate Priority 1'!#REF!="","",('Corporate Priority 1'!#REF!))</f>
        <v>#REF!</v>
      </c>
      <c r="E22" s="12" t="e">
        <f>IF('Corporate Priority 1'!#REF!="","",('Corporate Priority 1'!#REF!))</f>
        <v>#REF!</v>
      </c>
      <c r="F22" s="12" t="e">
        <f>IF('Corporate Priority 1'!#REF!="","",('Corporate Priority 1'!#REF!))</f>
        <v>#REF!</v>
      </c>
    </row>
    <row r="23" spans="2:6" s="4" customFormat="1" ht="18.75" customHeight="1" thickBot="1" x14ac:dyDescent="0.25">
      <c r="B23" s="117"/>
      <c r="C23" s="3"/>
      <c r="D23" s="3"/>
      <c r="E23" s="27"/>
      <c r="F23" s="27"/>
    </row>
    <row r="24" spans="2:6" s="4" customFormat="1" ht="18.75" customHeight="1" x14ac:dyDescent="0.2">
      <c r="B24" s="1177" t="s">
        <v>7</v>
      </c>
      <c r="C24" s="120" t="s">
        <v>9</v>
      </c>
      <c r="D24" s="15"/>
      <c r="E24" s="58"/>
      <c r="F24" s="82"/>
    </row>
    <row r="25" spans="2:6" s="4" customFormat="1" ht="12" x14ac:dyDescent="0.2">
      <c r="B25" s="1178"/>
      <c r="C25" s="13" t="s">
        <v>10</v>
      </c>
      <c r="D25" s="12">
        <v>282</v>
      </c>
      <c r="E25" s="41">
        <v>50.265999999999998</v>
      </c>
      <c r="F25" s="72">
        <v>406</v>
      </c>
    </row>
    <row r="26" spans="2:6" s="4" customFormat="1" ht="18.75" customHeight="1" thickBot="1" x14ac:dyDescent="0.25">
      <c r="B26" s="1179"/>
      <c r="C26" s="14" t="s">
        <v>11</v>
      </c>
      <c r="D26" s="17"/>
      <c r="E26" s="60"/>
      <c r="F26" s="61"/>
    </row>
    <row r="27" spans="2:6" s="4" customFormat="1" ht="18.75" customHeight="1" thickBot="1" x14ac:dyDescent="0.25">
      <c r="C27" s="3"/>
      <c r="D27" s="3"/>
      <c r="E27" s="27"/>
      <c r="F27" s="27"/>
    </row>
    <row r="28" spans="2:6" s="4" customFormat="1" ht="18.75" customHeight="1" x14ac:dyDescent="0.2">
      <c r="B28" s="1180" t="s">
        <v>8</v>
      </c>
      <c r="C28" s="18" t="s">
        <v>3</v>
      </c>
      <c r="D28" s="15"/>
      <c r="E28" s="58"/>
      <c r="F28" s="28"/>
    </row>
    <row r="29" spans="2:6" s="4" customFormat="1" ht="12" x14ac:dyDescent="0.2">
      <c r="B29" s="1181"/>
      <c r="C29" s="19" t="s">
        <v>4</v>
      </c>
      <c r="D29" s="16"/>
      <c r="E29" s="59"/>
      <c r="F29" s="29"/>
    </row>
    <row r="30" spans="2:6" s="4" customFormat="1" ht="22.5" customHeight="1" x14ac:dyDescent="0.2">
      <c r="B30" s="1181"/>
      <c r="C30" s="19" t="s">
        <v>0</v>
      </c>
      <c r="D30" s="16"/>
      <c r="E30" s="59"/>
      <c r="F30" s="29"/>
    </row>
    <row r="31" spans="2:6" s="4" customFormat="1" ht="22.5" customHeight="1" thickBot="1" x14ac:dyDescent="0.25">
      <c r="B31" s="1182"/>
      <c r="C31" s="20" t="s">
        <v>5</v>
      </c>
      <c r="D31" s="17"/>
      <c r="E31" s="60"/>
      <c r="F31" s="61"/>
    </row>
    <row r="32" spans="2:6" s="4" customFormat="1" ht="22.5" customHeight="1" x14ac:dyDescent="0.2">
      <c r="C32" s="1"/>
      <c r="D32" s="1"/>
      <c r="E32" s="1"/>
      <c r="F32" s="1"/>
    </row>
    <row r="33" spans="3:6" s="4" customFormat="1" ht="22.5" customHeight="1" x14ac:dyDescent="0.2">
      <c r="C33" s="1"/>
      <c r="D33" s="1"/>
      <c r="E33" s="1"/>
      <c r="F33" s="1"/>
    </row>
  </sheetData>
  <mergeCells count="6">
    <mergeCell ref="B24:B26"/>
    <mergeCell ref="B28:B31"/>
    <mergeCell ref="B4:C4"/>
    <mergeCell ref="D4:R4"/>
    <mergeCell ref="C6:R6"/>
    <mergeCell ref="B11:B22"/>
  </mergeCells>
  <printOptions horizontalCentered="1"/>
  <pageMargins left="0.23622047244094491" right="0.23622047244094491" top="0.74803149606299213" bottom="0.74803149606299213" header="0.31496062992125984" footer="0.31496062992125984"/>
  <pageSetup paperSize="9" scale="71" orientation="landscape" r:id="rId1"/>
  <headerFooter>
    <oddFooter>&amp;L&amp;"Arial,Italic"&amp;6&amp;F&amp;R&amp;8&amp;P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B1:R28"/>
  <sheetViews>
    <sheetView topLeftCell="A4" zoomScaleNormal="100" zoomScalePageLayoutView="85" workbookViewId="0">
      <selection activeCell="C6" sqref="C6:R6"/>
    </sheetView>
  </sheetViews>
  <sheetFormatPr defaultColWidth="8.77734375" defaultRowHeight="12.75" x14ac:dyDescent="0.2"/>
  <cols>
    <col min="1" max="1" width="1.6640625" style="2" customWidth="1"/>
    <col min="2" max="2" width="6" style="6" customWidth="1"/>
    <col min="3" max="3" width="8.77734375" style="1"/>
    <col min="4" max="6" width="12.44140625" style="1" customWidth="1"/>
    <col min="7" max="7" width="12.44140625" style="2" customWidth="1"/>
    <col min="8" max="16384" width="8.77734375" style="2"/>
  </cols>
  <sheetData>
    <row r="1" spans="2:18" x14ac:dyDescent="0.2">
      <c r="B1" s="22"/>
      <c r="C1" s="23"/>
      <c r="D1" s="23"/>
      <c r="E1" s="23"/>
      <c r="F1" s="23"/>
      <c r="G1" s="24"/>
      <c r="H1" s="24"/>
      <c r="I1" s="24"/>
      <c r="J1" s="24"/>
      <c r="K1" s="24"/>
      <c r="L1" s="24"/>
      <c r="M1" s="24"/>
      <c r="N1" s="24"/>
      <c r="O1" s="24"/>
      <c r="P1" s="24"/>
      <c r="Q1" s="24"/>
      <c r="R1" s="24"/>
    </row>
    <row r="2" spans="2:18" ht="25.5" customHeight="1" thickBot="1" x14ac:dyDescent="0.25">
      <c r="B2" s="42" t="s">
        <v>30</v>
      </c>
      <c r="C2" s="43"/>
      <c r="D2" s="44"/>
      <c r="E2" s="44"/>
      <c r="F2" s="44"/>
      <c r="G2" s="45"/>
      <c r="H2" s="45"/>
      <c r="I2" s="45"/>
      <c r="J2" s="45"/>
      <c r="K2" s="45"/>
      <c r="L2" s="45"/>
      <c r="M2" s="45"/>
      <c r="N2" s="45"/>
      <c r="O2" s="45"/>
      <c r="P2" s="45"/>
      <c r="Q2" s="45"/>
      <c r="R2" s="45"/>
    </row>
    <row r="3" spans="2:18" ht="9" customHeight="1" thickBot="1" x14ac:dyDescent="0.25"/>
    <row r="4" spans="2:18" ht="51.75" customHeight="1" thickBot="1" x14ac:dyDescent="0.25">
      <c r="B4" s="1183" t="s">
        <v>17</v>
      </c>
      <c r="C4" s="1184"/>
      <c r="D4" s="1193" t="s">
        <v>28</v>
      </c>
      <c r="E4" s="1193"/>
      <c r="F4" s="1193"/>
      <c r="G4" s="1193"/>
      <c r="H4" s="1193"/>
      <c r="I4" s="1193"/>
      <c r="J4" s="1193"/>
      <c r="K4" s="1193"/>
      <c r="L4" s="1193"/>
      <c r="M4" s="1193"/>
      <c r="N4" s="1193"/>
      <c r="O4" s="1193"/>
      <c r="P4" s="1193"/>
      <c r="Q4" s="1193"/>
      <c r="R4" s="1194"/>
    </row>
    <row r="5" spans="2:18" ht="9" customHeight="1" thickBot="1" x14ac:dyDescent="0.25"/>
    <row r="6" spans="2:18" ht="94.5" customHeight="1" thickBot="1" x14ac:dyDescent="0.25">
      <c r="B6" s="21" t="s">
        <v>2</v>
      </c>
      <c r="C6" s="1195" t="s">
        <v>31</v>
      </c>
      <c r="D6" s="1196"/>
      <c r="E6" s="1196"/>
      <c r="F6" s="1196"/>
      <c r="G6" s="1196"/>
      <c r="H6" s="1196"/>
      <c r="I6" s="1196"/>
      <c r="J6" s="1196"/>
      <c r="K6" s="1196"/>
      <c r="L6" s="1196"/>
      <c r="M6" s="1196"/>
      <c r="N6" s="1196"/>
      <c r="O6" s="1196"/>
      <c r="P6" s="1196"/>
      <c r="Q6" s="1196"/>
      <c r="R6" s="1197"/>
    </row>
    <row r="7" spans="2:18" ht="7.5" customHeight="1" thickBot="1" x14ac:dyDescent="0.25">
      <c r="B7" s="1"/>
    </row>
    <row r="8" spans="2:18" ht="15" customHeight="1" thickBot="1" x14ac:dyDescent="0.25">
      <c r="B8" s="1"/>
      <c r="D8" s="92">
        <v>1.4</v>
      </c>
      <c r="E8" s="93">
        <v>1.5</v>
      </c>
      <c r="F8" s="122">
        <v>1.6</v>
      </c>
      <c r="G8" s="94">
        <v>1.7</v>
      </c>
    </row>
    <row r="9" spans="2:18" ht="72" customHeight="1" thickBot="1" x14ac:dyDescent="0.25">
      <c r="C9" s="3"/>
      <c r="D9" s="124" t="s">
        <v>32</v>
      </c>
      <c r="E9" s="125" t="s">
        <v>33</v>
      </c>
      <c r="F9" s="123" t="s">
        <v>29</v>
      </c>
      <c r="G9" s="116" t="s">
        <v>27</v>
      </c>
    </row>
    <row r="10" spans="2:18" s="4" customFormat="1" ht="3.75" customHeight="1" thickBot="1" x14ac:dyDescent="0.25">
      <c r="B10" s="7"/>
      <c r="C10" s="3"/>
      <c r="D10" s="3"/>
      <c r="E10" s="5"/>
      <c r="F10" s="5"/>
      <c r="G10" s="5"/>
    </row>
    <row r="11" spans="2:18" s="4" customFormat="1" ht="18.75" customHeight="1" x14ac:dyDescent="0.2">
      <c r="B11" s="1190" t="s">
        <v>6</v>
      </c>
      <c r="C11" s="96">
        <v>42095</v>
      </c>
      <c r="D11" s="121">
        <v>74</v>
      </c>
      <c r="E11" s="25">
        <v>11</v>
      </c>
      <c r="F11" s="131">
        <v>0.14864864864864866</v>
      </c>
      <c r="G11" s="73">
        <v>10</v>
      </c>
    </row>
    <row r="12" spans="2:18" s="4" customFormat="1" ht="18.75" customHeight="1" x14ac:dyDescent="0.2">
      <c r="B12" s="1191"/>
      <c r="C12" s="96">
        <v>42125</v>
      </c>
      <c r="D12" s="40">
        <v>83</v>
      </c>
      <c r="E12" s="26">
        <v>7</v>
      </c>
      <c r="F12" s="132">
        <v>8.4337349397590355E-2</v>
      </c>
      <c r="G12" s="72">
        <v>11</v>
      </c>
    </row>
    <row r="13" spans="2:18" s="4" customFormat="1" ht="18.75" customHeight="1" x14ac:dyDescent="0.2">
      <c r="B13" s="1191"/>
      <c r="C13" s="96">
        <v>42156</v>
      </c>
      <c r="D13" s="40">
        <v>97</v>
      </c>
      <c r="E13" s="26">
        <v>12</v>
      </c>
      <c r="F13" s="132">
        <v>0.12371134020618557</v>
      </c>
      <c r="G13" s="72">
        <v>22</v>
      </c>
    </row>
    <row r="14" spans="2:18" s="4" customFormat="1" ht="18.75" customHeight="1" x14ac:dyDescent="0.2">
      <c r="B14" s="1191"/>
      <c r="C14" s="96">
        <v>42186</v>
      </c>
      <c r="D14" s="40">
        <v>136</v>
      </c>
      <c r="E14" s="26">
        <v>16</v>
      </c>
      <c r="F14" s="132">
        <v>0.11764705882352941</v>
      </c>
      <c r="G14" s="72">
        <v>13</v>
      </c>
    </row>
    <row r="15" spans="2:18" s="4" customFormat="1" ht="18.75" customHeight="1" x14ac:dyDescent="0.2">
      <c r="B15" s="1191"/>
      <c r="C15" s="96">
        <v>42217</v>
      </c>
      <c r="D15" s="40">
        <v>123</v>
      </c>
      <c r="E15" s="26">
        <v>20</v>
      </c>
      <c r="F15" s="132">
        <v>0.16260162601626016</v>
      </c>
      <c r="G15" s="72">
        <v>12</v>
      </c>
    </row>
    <row r="16" spans="2:18" s="4" customFormat="1" ht="18.75" customHeight="1" x14ac:dyDescent="0.2">
      <c r="B16" s="1191"/>
      <c r="C16" s="96">
        <v>42248</v>
      </c>
      <c r="D16" s="40">
        <v>133</v>
      </c>
      <c r="E16" s="26">
        <v>17</v>
      </c>
      <c r="F16" s="132">
        <v>0.12781954887218044</v>
      </c>
      <c r="G16" s="72">
        <v>6</v>
      </c>
    </row>
    <row r="17" spans="2:7" s="4" customFormat="1" ht="18.75" customHeight="1" x14ac:dyDescent="0.2">
      <c r="B17" s="1191"/>
      <c r="C17" s="96">
        <v>42278</v>
      </c>
      <c r="D17" s="40" t="e">
        <f>SUM('Corporate Priority 1'!#REF!)</f>
        <v>#REF!</v>
      </c>
      <c r="E17" s="26" t="e">
        <f>SUM('Corporate Priority 1'!#REF!)</f>
        <v>#REF!</v>
      </c>
      <c r="F17" s="132" t="e">
        <f>SUM('Corporate Priority 1'!#REF!)</f>
        <v>#REF!</v>
      </c>
      <c r="G17" s="72" t="e">
        <f>SUM('Corporate Priority 1'!#REF!)</f>
        <v>#REF!</v>
      </c>
    </row>
    <row r="18" spans="2:7" s="4" customFormat="1" ht="18.75" customHeight="1" x14ac:dyDescent="0.2">
      <c r="B18" s="1191"/>
      <c r="C18" s="96">
        <v>42309</v>
      </c>
      <c r="D18" s="40" t="e">
        <f>IF('Corporate Priority 1'!#REF!="","",('Corporate Priority 1'!#REF!))</f>
        <v>#REF!</v>
      </c>
      <c r="E18" s="40" t="e">
        <f>IF('Corporate Priority 1'!#REF!="","",('Corporate Priority 1'!#REF!))</f>
        <v>#REF!</v>
      </c>
      <c r="F18" s="40" t="e">
        <f>IF('Corporate Priority 1'!#REF!="","",('Corporate Priority 1'!#REF!))</f>
        <v>#REF!</v>
      </c>
      <c r="G18" s="40" t="e">
        <f>IF('Corporate Priority 1'!#REF!="","",('Corporate Priority 1'!#REF!))</f>
        <v>#REF!</v>
      </c>
    </row>
    <row r="19" spans="2:7" s="4" customFormat="1" ht="18.75" customHeight="1" x14ac:dyDescent="0.2">
      <c r="B19" s="1191"/>
      <c r="C19" s="96">
        <v>42339</v>
      </c>
      <c r="D19" s="40" t="e">
        <f>IF('Corporate Priority 1'!#REF!="","",('Corporate Priority 1'!#REF!))</f>
        <v>#REF!</v>
      </c>
      <c r="E19" s="40" t="e">
        <f>IF('Corporate Priority 1'!#REF!="","",('Corporate Priority 1'!#REF!))</f>
        <v>#REF!</v>
      </c>
      <c r="F19" s="40" t="e">
        <f>IF('Corporate Priority 1'!#REF!="","",('Corporate Priority 1'!#REF!))</f>
        <v>#REF!</v>
      </c>
      <c r="G19" s="40" t="e">
        <f>IF('Corporate Priority 1'!#REF!="","",('Corporate Priority 1'!#REF!))</f>
        <v>#REF!</v>
      </c>
    </row>
    <row r="20" spans="2:7" s="4" customFormat="1" ht="18.75" customHeight="1" x14ac:dyDescent="0.2">
      <c r="B20" s="1191"/>
      <c r="C20" s="96">
        <v>42370</v>
      </c>
      <c r="D20" s="40" t="e">
        <f>IF('Corporate Priority 1'!#REF!="","",('Corporate Priority 1'!#REF!))</f>
        <v>#REF!</v>
      </c>
      <c r="E20" s="40" t="e">
        <f>IF('Corporate Priority 1'!#REF!="","",('Corporate Priority 1'!#REF!))</f>
        <v>#REF!</v>
      </c>
      <c r="F20" s="40" t="e">
        <f>IF('Corporate Priority 1'!#REF!="","",('Corporate Priority 1'!#REF!))</f>
        <v>#REF!</v>
      </c>
      <c r="G20" s="40" t="e">
        <f>IF('Corporate Priority 1'!#REF!="","",('Corporate Priority 1'!#REF!))</f>
        <v>#REF!</v>
      </c>
    </row>
    <row r="21" spans="2:7" s="4" customFormat="1" ht="18.75" customHeight="1" x14ac:dyDescent="0.2">
      <c r="B21" s="1191"/>
      <c r="C21" s="96">
        <v>42401</v>
      </c>
      <c r="D21" s="40" t="e">
        <f>IF('Corporate Priority 1'!#REF!="","",('Corporate Priority 1'!#REF!))</f>
        <v>#REF!</v>
      </c>
      <c r="E21" s="40" t="e">
        <f>IF('Corporate Priority 1'!#REF!="","",('Corporate Priority 1'!#REF!))</f>
        <v>#REF!</v>
      </c>
      <c r="F21" s="40" t="e">
        <f>IF('Corporate Priority 1'!#REF!="","",('Corporate Priority 1'!#REF!))</f>
        <v>#REF!</v>
      </c>
      <c r="G21" s="40" t="e">
        <f>IF('Corporate Priority 1'!#REF!="","",('Corporate Priority 1'!#REF!))</f>
        <v>#REF!</v>
      </c>
    </row>
    <row r="22" spans="2:7" s="4" customFormat="1" ht="18.75" customHeight="1" thickBot="1" x14ac:dyDescent="0.25">
      <c r="B22" s="1192"/>
      <c r="C22" s="97">
        <v>42430</v>
      </c>
      <c r="D22" s="40" t="e">
        <f>IF('Corporate Priority 1'!#REF!="","",('Corporate Priority 1'!#REF!))</f>
        <v>#REF!</v>
      </c>
      <c r="E22" s="40" t="e">
        <f>IF('Corporate Priority 1'!#REF!="","",('Corporate Priority 1'!#REF!))</f>
        <v>#REF!</v>
      </c>
      <c r="F22" s="40" t="e">
        <f>IF('Corporate Priority 1'!#REF!="","",('Corporate Priority 1'!#REF!))</f>
        <v>#REF!</v>
      </c>
      <c r="G22" s="40" t="e">
        <f>IF('Corporate Priority 1'!#REF!="","",('Corporate Priority 1'!#REF!))</f>
        <v>#REF!</v>
      </c>
    </row>
    <row r="23" spans="2:7" s="4" customFormat="1" ht="18.75" customHeight="1" x14ac:dyDescent="0.2">
      <c r="B23" s="117"/>
      <c r="C23" s="3"/>
      <c r="D23" s="3"/>
      <c r="E23" s="27"/>
      <c r="F23" s="27"/>
    </row>
    <row r="24" spans="2:7" s="4" customFormat="1" ht="19.5" customHeight="1" x14ac:dyDescent="0.2">
      <c r="B24" s="1178"/>
      <c r="C24" s="63"/>
      <c r="D24" s="39"/>
      <c r="E24" s="59"/>
      <c r="F24" s="129"/>
      <c r="G24" s="81"/>
    </row>
    <row r="25" spans="2:7" s="4" customFormat="1" ht="26.25" customHeight="1" thickBot="1" x14ac:dyDescent="0.25">
      <c r="B25" s="1179"/>
      <c r="C25" s="80" t="s">
        <v>34</v>
      </c>
      <c r="D25" s="130" t="e">
        <f>IF('Corporate Priority 1'!#REF!="","",('Corporate Priority 1'!#REF!))</f>
        <v>#REF!</v>
      </c>
      <c r="E25" s="130" t="e">
        <f>IF('Corporate Priority 1'!#REF!="","",('Corporate Priority 1'!#REF!))</f>
        <v>#REF!</v>
      </c>
      <c r="F25" s="143" t="e">
        <f>IF('Corporate Priority 1'!#REF!="","",('Corporate Priority 1'!#REF!))</f>
        <v>#REF!</v>
      </c>
      <c r="G25" s="133" t="e">
        <f>IF('Corporate Priority 1'!#REF!="","",('Corporate Priority 1'!#REF!))</f>
        <v>#REF!</v>
      </c>
    </row>
    <row r="26" spans="2:7" s="4" customFormat="1" ht="18.75" customHeight="1" x14ac:dyDescent="0.2">
      <c r="C26" s="3"/>
      <c r="D26" s="3"/>
      <c r="E26" s="27"/>
      <c r="F26" s="27"/>
    </row>
    <row r="27" spans="2:7" s="4" customFormat="1" ht="22.5" customHeight="1" x14ac:dyDescent="0.2">
      <c r="C27" s="1"/>
      <c r="D27" s="1"/>
      <c r="E27" s="1"/>
      <c r="F27" s="1"/>
    </row>
    <row r="28" spans="2:7" s="4" customFormat="1" ht="22.5" customHeight="1" x14ac:dyDescent="0.2">
      <c r="C28" s="1"/>
      <c r="D28" s="1"/>
      <c r="E28" s="1"/>
      <c r="F28" s="1"/>
    </row>
  </sheetData>
  <mergeCells count="5">
    <mergeCell ref="B4:C4"/>
    <mergeCell ref="D4:R4"/>
    <mergeCell ref="C6:R6"/>
    <mergeCell ref="B11:B22"/>
    <mergeCell ref="B24:B25"/>
  </mergeCells>
  <pageMargins left="0.25" right="0.25" top="0.75" bottom="0.75" header="0.3" footer="0.3"/>
  <pageSetup paperSize="9" scale="74" orientation="landscape" r:id="rId1"/>
  <headerFooter>
    <oddFooter>&amp;L&amp;"Arial,Italic"&amp;6&amp;F&amp;R&amp;8&amp;P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W20"/>
  <sheetViews>
    <sheetView topLeftCell="A2" zoomScale="90" zoomScaleNormal="90" zoomScalePageLayoutView="85" workbookViewId="0">
      <selection activeCell="Q7" sqref="Q7"/>
    </sheetView>
  </sheetViews>
  <sheetFormatPr defaultColWidth="8.77734375" defaultRowHeight="12.75" x14ac:dyDescent="0.2"/>
  <cols>
    <col min="1" max="1" width="1.6640625" style="151" customWidth="1"/>
    <col min="2" max="2" width="6" style="156" customWidth="1"/>
    <col min="3" max="3" width="8.77734375" style="157"/>
    <col min="4" max="5" width="7.109375" style="157" customWidth="1"/>
    <col min="6" max="6" width="4.21875" style="157" bestFit="1" customWidth="1"/>
    <col min="7" max="10" width="3.44140625" style="157" bestFit="1" customWidth="1"/>
    <col min="11" max="11" width="4.21875" style="151" bestFit="1" customWidth="1"/>
    <col min="12" max="12" width="4.21875" style="151" customWidth="1"/>
    <col min="13" max="16384" width="8.77734375" style="151"/>
  </cols>
  <sheetData>
    <row r="1" spans="2:23" x14ac:dyDescent="0.2">
      <c r="B1" s="148"/>
      <c r="C1" s="149"/>
      <c r="D1" s="149"/>
      <c r="E1" s="149"/>
      <c r="F1" s="149"/>
      <c r="G1" s="149"/>
      <c r="H1" s="149"/>
      <c r="I1" s="149"/>
      <c r="J1" s="149"/>
      <c r="K1" s="150"/>
      <c r="L1" s="150"/>
      <c r="M1" s="150"/>
      <c r="N1" s="150"/>
      <c r="O1" s="150"/>
      <c r="P1" s="150"/>
      <c r="Q1" s="150"/>
      <c r="R1" s="150"/>
      <c r="S1" s="150"/>
      <c r="T1" s="150"/>
      <c r="U1" s="150"/>
      <c r="V1" s="150"/>
      <c r="W1" s="150"/>
    </row>
    <row r="2" spans="2:23" ht="25.5" customHeight="1" thickBot="1" x14ac:dyDescent="0.25">
      <c r="B2" s="152" t="s">
        <v>30</v>
      </c>
      <c r="C2" s="153"/>
      <c r="D2" s="154"/>
      <c r="E2" s="154"/>
      <c r="F2" s="154"/>
      <c r="G2" s="154"/>
      <c r="H2" s="154"/>
      <c r="I2" s="154"/>
      <c r="J2" s="154"/>
      <c r="K2" s="155"/>
      <c r="L2" s="155"/>
      <c r="M2" s="155"/>
      <c r="N2" s="155"/>
      <c r="O2" s="155"/>
      <c r="P2" s="155"/>
      <c r="Q2" s="155"/>
      <c r="R2" s="155"/>
      <c r="S2" s="155"/>
      <c r="T2" s="155"/>
      <c r="U2" s="155"/>
      <c r="V2" s="155"/>
      <c r="W2" s="155"/>
    </row>
    <row r="3" spans="2:23" ht="9" customHeight="1" thickBot="1" x14ac:dyDescent="0.25"/>
    <row r="4" spans="2:23" ht="51.75" customHeight="1" thickBot="1" x14ac:dyDescent="0.25">
      <c r="B4" s="1201" t="s">
        <v>17</v>
      </c>
      <c r="C4" s="1202"/>
      <c r="D4" s="1203" t="s">
        <v>35</v>
      </c>
      <c r="E4" s="1203"/>
      <c r="F4" s="1203"/>
      <c r="G4" s="1203"/>
      <c r="H4" s="1203"/>
      <c r="I4" s="1203"/>
      <c r="J4" s="1203"/>
      <c r="K4" s="1203"/>
      <c r="L4" s="1203"/>
      <c r="M4" s="1203"/>
      <c r="N4" s="1203"/>
      <c r="O4" s="1203"/>
      <c r="P4" s="1203"/>
      <c r="Q4" s="1203"/>
      <c r="R4" s="1203"/>
      <c r="S4" s="1203"/>
      <c r="T4" s="1203"/>
      <c r="U4" s="1203"/>
      <c r="V4" s="1203"/>
      <c r="W4" s="1204"/>
    </row>
    <row r="5" spans="2:23" ht="12" customHeight="1" thickBot="1" x14ac:dyDescent="0.25"/>
    <row r="6" spans="2:23" ht="126.75" customHeight="1" thickBot="1" x14ac:dyDescent="0.25">
      <c r="B6" s="162" t="s">
        <v>2</v>
      </c>
      <c r="C6" s="1205" t="s">
        <v>47</v>
      </c>
      <c r="D6" s="1206"/>
      <c r="E6" s="1206"/>
      <c r="F6" s="1206"/>
      <c r="G6" s="1206"/>
      <c r="H6" s="1206"/>
      <c r="I6" s="1206"/>
      <c r="J6" s="1206"/>
      <c r="K6" s="1206"/>
      <c r="L6" s="1206"/>
      <c r="M6" s="1206"/>
      <c r="N6" s="1206"/>
      <c r="O6" s="1206"/>
      <c r="P6" s="1206"/>
      <c r="Q6" s="1206"/>
      <c r="R6" s="1206"/>
      <c r="S6" s="1206"/>
      <c r="T6" s="1206"/>
      <c r="U6" s="1206"/>
      <c r="V6" s="1206"/>
      <c r="W6" s="1207"/>
    </row>
    <row r="7" spans="2:23" ht="7.5" customHeight="1" thickBot="1" x14ac:dyDescent="0.25">
      <c r="B7" s="157"/>
    </row>
    <row r="8" spans="2:23" ht="15" customHeight="1" thickBot="1" x14ac:dyDescent="0.25">
      <c r="B8" s="157"/>
      <c r="D8" s="1208">
        <v>1.4</v>
      </c>
      <c r="E8" s="1209"/>
      <c r="F8" s="1210">
        <v>1.5</v>
      </c>
      <c r="G8" s="1211"/>
      <c r="H8" s="1211"/>
      <c r="I8" s="1211"/>
      <c r="J8" s="1211"/>
      <c r="K8" s="1211"/>
      <c r="L8" s="163">
        <v>1.6</v>
      </c>
    </row>
    <row r="9" spans="2:23" ht="75.75" customHeight="1" thickBot="1" x14ac:dyDescent="0.25">
      <c r="C9" s="161"/>
      <c r="D9" s="1212" t="s">
        <v>36</v>
      </c>
      <c r="E9" s="1213"/>
      <c r="F9" s="1214" t="s">
        <v>37</v>
      </c>
      <c r="G9" s="1214"/>
      <c r="H9" s="1214"/>
      <c r="I9" s="1214"/>
      <c r="J9" s="1214"/>
      <c r="K9" s="1214"/>
      <c r="L9" s="1215" t="s">
        <v>38</v>
      </c>
    </row>
    <row r="10" spans="2:23" s="159" customFormat="1" ht="163.5" thickBot="1" x14ac:dyDescent="0.25">
      <c r="B10" s="158"/>
      <c r="C10" s="161"/>
      <c r="D10" s="164" t="s">
        <v>39</v>
      </c>
      <c r="E10" s="165" t="s">
        <v>40</v>
      </c>
      <c r="F10" s="166" t="s">
        <v>41</v>
      </c>
      <c r="G10" s="167" t="s">
        <v>42</v>
      </c>
      <c r="H10" s="167" t="s">
        <v>43</v>
      </c>
      <c r="I10" s="167" t="s">
        <v>44</v>
      </c>
      <c r="J10" s="167" t="s">
        <v>45</v>
      </c>
      <c r="K10" s="168" t="s">
        <v>46</v>
      </c>
      <c r="L10" s="1216"/>
    </row>
    <row r="11" spans="2:23" s="159" customFormat="1" ht="18.75" customHeight="1" x14ac:dyDescent="0.2">
      <c r="B11" s="1198" t="s">
        <v>6</v>
      </c>
      <c r="C11" s="169">
        <v>42309</v>
      </c>
      <c r="D11" s="170">
        <v>96</v>
      </c>
      <c r="E11" s="171">
        <v>75</v>
      </c>
      <c r="F11" s="172">
        <v>13</v>
      </c>
      <c r="G11" s="173">
        <v>54</v>
      </c>
      <c r="H11" s="173">
        <v>45</v>
      </c>
      <c r="I11" s="173">
        <v>9</v>
      </c>
      <c r="J11" s="173">
        <v>13</v>
      </c>
      <c r="K11" s="173">
        <v>3</v>
      </c>
      <c r="L11" s="174">
        <v>308</v>
      </c>
    </row>
    <row r="12" spans="2:23" s="159" customFormat="1" ht="18.75" customHeight="1" x14ac:dyDescent="0.2">
      <c r="B12" s="1199"/>
      <c r="C12" s="175">
        <v>42339</v>
      </c>
      <c r="D12" s="176">
        <v>22</v>
      </c>
      <c r="E12" s="177">
        <v>58</v>
      </c>
      <c r="F12" s="178">
        <v>13</v>
      </c>
      <c r="G12" s="179">
        <v>30</v>
      </c>
      <c r="H12" s="179">
        <v>38</v>
      </c>
      <c r="I12" s="179">
        <v>20</v>
      </c>
      <c r="J12" s="179">
        <v>1</v>
      </c>
      <c r="K12" s="179">
        <v>3</v>
      </c>
      <c r="L12" s="180">
        <f>SUM(D12:K12)</f>
        <v>185</v>
      </c>
    </row>
    <row r="13" spans="2:23" s="159" customFormat="1" ht="18.75" customHeight="1" x14ac:dyDescent="0.2">
      <c r="B13" s="1199"/>
      <c r="C13" s="175">
        <v>42370</v>
      </c>
      <c r="D13" s="181"/>
      <c r="E13" s="182"/>
      <c r="F13" s="183"/>
      <c r="G13" s="184"/>
      <c r="H13" s="184"/>
      <c r="I13" s="184"/>
      <c r="J13" s="184"/>
      <c r="K13" s="184"/>
      <c r="L13" s="185"/>
    </row>
    <row r="14" spans="2:23" s="159" customFormat="1" ht="18.75" customHeight="1" x14ac:dyDescent="0.2">
      <c r="B14" s="1199"/>
      <c r="C14" s="175">
        <v>42401</v>
      </c>
      <c r="D14" s="181"/>
      <c r="E14" s="182"/>
      <c r="F14" s="183"/>
      <c r="G14" s="184"/>
      <c r="H14" s="184"/>
      <c r="I14" s="184"/>
      <c r="J14" s="184"/>
      <c r="K14" s="184"/>
      <c r="L14" s="185"/>
    </row>
    <row r="15" spans="2:23" s="159" customFormat="1" ht="18.75" customHeight="1" thickBot="1" x14ac:dyDescent="0.25">
      <c r="B15" s="1200"/>
      <c r="C15" s="186">
        <v>42430</v>
      </c>
      <c r="D15" s="187"/>
      <c r="E15" s="188"/>
      <c r="F15" s="189"/>
      <c r="G15" s="190"/>
      <c r="H15" s="190"/>
      <c r="I15" s="190"/>
      <c r="J15" s="190"/>
      <c r="K15" s="190"/>
      <c r="L15" s="191"/>
    </row>
    <row r="16" spans="2:23" s="159" customFormat="1" ht="18.75" customHeight="1" thickBot="1" x14ac:dyDescent="0.25">
      <c r="B16" s="160"/>
      <c r="C16" s="161"/>
      <c r="D16" s="161"/>
      <c r="E16" s="192"/>
      <c r="F16" s="192"/>
      <c r="G16" s="192"/>
      <c r="H16" s="192"/>
      <c r="I16" s="192"/>
      <c r="J16" s="192"/>
    </row>
    <row r="17" spans="2:13" s="159" customFormat="1" ht="26.25" customHeight="1" thickBot="1" x14ac:dyDescent="0.25">
      <c r="B17" s="193"/>
      <c r="C17" s="194" t="s">
        <v>34</v>
      </c>
      <c r="D17" s="195">
        <f>SUM(D11:D15)</f>
        <v>118</v>
      </c>
      <c r="E17" s="196">
        <f t="shared" ref="E17:L17" si="0">SUM(E11:E15)</f>
        <v>133</v>
      </c>
      <c r="F17" s="197">
        <f t="shared" si="0"/>
        <v>26</v>
      </c>
      <c r="G17" s="198">
        <f t="shared" si="0"/>
        <v>84</v>
      </c>
      <c r="H17" s="198">
        <f t="shared" si="0"/>
        <v>83</v>
      </c>
      <c r="I17" s="198">
        <f t="shared" si="0"/>
        <v>29</v>
      </c>
      <c r="J17" s="198">
        <f t="shared" si="0"/>
        <v>14</v>
      </c>
      <c r="K17" s="196">
        <f t="shared" si="0"/>
        <v>6</v>
      </c>
      <c r="L17" s="195">
        <f t="shared" si="0"/>
        <v>493</v>
      </c>
      <c r="M17" s="199"/>
    </row>
    <row r="18" spans="2:13" s="159" customFormat="1" ht="18.75" customHeight="1" x14ac:dyDescent="0.2">
      <c r="C18" s="161"/>
      <c r="D18" s="161"/>
      <c r="E18" s="192"/>
      <c r="F18" s="192"/>
      <c r="G18" s="192"/>
      <c r="H18" s="192"/>
      <c r="I18" s="192"/>
      <c r="J18" s="192"/>
    </row>
    <row r="19" spans="2:13" s="159" customFormat="1" ht="22.5" customHeight="1" x14ac:dyDescent="0.2">
      <c r="C19" s="157"/>
      <c r="D19" s="157"/>
      <c r="E19" s="157"/>
      <c r="F19" s="157"/>
      <c r="G19" s="157"/>
      <c r="H19" s="157"/>
      <c r="I19" s="157"/>
      <c r="J19" s="157"/>
    </row>
    <row r="20" spans="2:13" s="159" customFormat="1" ht="22.5" customHeight="1" x14ac:dyDescent="0.2">
      <c r="C20" s="157"/>
      <c r="D20" s="157"/>
      <c r="E20" s="157"/>
      <c r="F20" s="157"/>
      <c r="G20" s="157"/>
      <c r="H20" s="157"/>
      <c r="I20" s="157"/>
      <c r="J20" s="157"/>
    </row>
  </sheetData>
  <mergeCells count="9">
    <mergeCell ref="B11:B15"/>
    <mergeCell ref="B4:C4"/>
    <mergeCell ref="D4:W4"/>
    <mergeCell ref="C6:W6"/>
    <mergeCell ref="D8:E8"/>
    <mergeCell ref="F8:K8"/>
    <mergeCell ref="D9:E9"/>
    <mergeCell ref="F9:K9"/>
    <mergeCell ref="L9:L10"/>
  </mergeCells>
  <printOptions horizontalCentered="1"/>
  <pageMargins left="0.23622047244094491" right="0.23622047244094491" top="0.74803149606299213" bottom="0.74803149606299213" header="0.31496062992125984" footer="0.31496062992125984"/>
  <pageSetup paperSize="9" scale="69" orientation="landscape" r:id="rId1"/>
  <headerFooter>
    <oddFooter>&amp;L&amp;"Arial,Italic"&amp;6&amp;F&amp;R&amp;8&amp;P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pageSetUpPr fitToPage="1"/>
  </sheetPr>
  <dimension ref="B1:AL29"/>
  <sheetViews>
    <sheetView view="pageLayout" topLeftCell="A8" zoomScaleNormal="100" workbookViewId="0">
      <selection activeCell="W11" sqref="W11:W22"/>
    </sheetView>
  </sheetViews>
  <sheetFormatPr defaultColWidth="8.77734375" defaultRowHeight="12.75" x14ac:dyDescent="0.2"/>
  <cols>
    <col min="1" max="1" width="0.5546875" style="2" customWidth="1"/>
    <col min="2" max="2" width="4" style="6" customWidth="1"/>
    <col min="3" max="3" width="5.21875" style="1" customWidth="1"/>
    <col min="4" max="4" width="3.109375" style="1" hidden="1" customWidth="1"/>
    <col min="5" max="5" width="1.88671875" style="1" hidden="1" customWidth="1"/>
    <col min="6" max="6" width="0.33203125" style="1" hidden="1" customWidth="1"/>
    <col min="7" max="7" width="6.88671875" style="1" customWidth="1"/>
    <col min="8" max="8" width="7.109375" style="1" hidden="1" customWidth="1"/>
    <col min="9" max="9" width="3.44140625" style="1" hidden="1" customWidth="1"/>
    <col min="10" max="10" width="7.109375" style="1" hidden="1" customWidth="1"/>
    <col min="11" max="11" width="5.44140625" style="1" customWidth="1"/>
    <col min="12" max="12" width="5.88671875" style="1" hidden="1" customWidth="1"/>
    <col min="13" max="13" width="3.88671875" style="1" hidden="1" customWidth="1"/>
    <col min="14" max="14" width="5.5546875" style="1" hidden="1" customWidth="1"/>
    <col min="15" max="15" width="5.5546875" style="1" customWidth="1"/>
    <col min="16" max="16" width="5.5546875" style="1" hidden="1" customWidth="1"/>
    <col min="17" max="17" width="4.44140625" style="1" hidden="1" customWidth="1"/>
    <col min="18" max="18" width="5.5546875" style="1" hidden="1" customWidth="1"/>
    <col min="19" max="19" width="5.44140625" style="1" customWidth="1"/>
    <col min="20" max="20" width="5.77734375" style="1" hidden="1" customWidth="1"/>
    <col min="21" max="21" width="4.21875" style="1" hidden="1" customWidth="1"/>
    <col min="22" max="22" width="5.33203125" style="1" hidden="1" customWidth="1"/>
    <col min="23" max="23" width="5.21875" style="1" customWidth="1"/>
    <col min="24" max="24" width="7.109375" style="1" hidden="1" customWidth="1"/>
    <col min="25" max="25" width="4.109375" style="1" hidden="1" customWidth="1"/>
    <col min="26" max="26" width="7.109375" style="1" hidden="1" customWidth="1"/>
    <col min="27" max="27" width="7.109375" style="2" customWidth="1"/>
    <col min="28" max="35" width="8.77734375" style="2"/>
    <col min="36" max="36" width="11.33203125" style="2" customWidth="1"/>
    <col min="37" max="16384" width="8.77734375" style="2"/>
  </cols>
  <sheetData>
    <row r="1" spans="2:38" x14ac:dyDescent="0.2">
      <c r="B1" s="22"/>
      <c r="C1" s="23"/>
      <c r="D1" s="23"/>
      <c r="E1" s="23"/>
      <c r="F1" s="23"/>
      <c r="G1" s="23"/>
      <c r="H1" s="23"/>
      <c r="I1" s="23"/>
      <c r="J1" s="23"/>
      <c r="K1" s="23"/>
      <c r="L1" s="23"/>
      <c r="M1" s="23"/>
      <c r="N1" s="23"/>
      <c r="O1" s="23"/>
      <c r="P1" s="23"/>
      <c r="Q1" s="23"/>
      <c r="R1" s="23"/>
      <c r="S1" s="23"/>
      <c r="T1" s="23"/>
      <c r="U1" s="23"/>
      <c r="V1" s="23"/>
      <c r="W1" s="23"/>
      <c r="X1" s="23"/>
      <c r="Y1" s="23"/>
      <c r="Z1" s="23"/>
      <c r="AA1" s="24"/>
      <c r="AB1" s="24"/>
      <c r="AC1" s="24"/>
      <c r="AD1" s="24"/>
      <c r="AE1" s="24"/>
      <c r="AF1" s="24"/>
      <c r="AG1" s="24"/>
      <c r="AH1" s="24"/>
      <c r="AI1" s="24"/>
      <c r="AJ1" s="24"/>
    </row>
    <row r="2" spans="2:38" ht="25.5" customHeight="1" thickBot="1" x14ac:dyDescent="0.25">
      <c r="B2" s="42" t="s">
        <v>24</v>
      </c>
      <c r="C2" s="43"/>
      <c r="D2" s="44"/>
      <c r="E2" s="44"/>
      <c r="F2" s="44"/>
      <c r="G2" s="44"/>
      <c r="H2" s="44"/>
      <c r="I2" s="44"/>
      <c r="J2" s="44"/>
      <c r="K2" s="44"/>
      <c r="L2" s="44"/>
      <c r="M2" s="44"/>
      <c r="N2" s="44"/>
      <c r="O2" s="44"/>
      <c r="P2" s="44"/>
      <c r="Q2" s="44"/>
      <c r="R2" s="44"/>
      <c r="S2" s="44"/>
      <c r="T2" s="44"/>
      <c r="U2" s="44"/>
      <c r="V2" s="44"/>
      <c r="W2" s="44"/>
      <c r="X2" s="44"/>
      <c r="Y2" s="44"/>
      <c r="Z2" s="44"/>
      <c r="AA2" s="45"/>
      <c r="AB2" s="45"/>
      <c r="AC2" s="45"/>
      <c r="AD2" s="45"/>
      <c r="AE2" s="45"/>
      <c r="AF2" s="45"/>
      <c r="AG2" s="45"/>
      <c r="AH2" s="45"/>
      <c r="AI2" s="45"/>
      <c r="AJ2" s="45"/>
    </row>
    <row r="3" spans="2:38" ht="9" customHeight="1" thickBot="1" x14ac:dyDescent="0.25"/>
    <row r="4" spans="2:38" ht="62.25" customHeight="1" thickBot="1" x14ac:dyDescent="0.25">
      <c r="B4" s="1183" t="s">
        <v>17</v>
      </c>
      <c r="C4" s="1184"/>
      <c r="D4" s="1227" t="s">
        <v>49</v>
      </c>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c r="AJ4" s="1186"/>
    </row>
    <row r="5" spans="2:38" ht="9" customHeight="1" thickBot="1" x14ac:dyDescent="0.25">
      <c r="H5" s="2"/>
      <c r="I5" s="2"/>
      <c r="J5" s="2"/>
      <c r="K5" s="2"/>
      <c r="L5" s="2"/>
      <c r="M5" s="2"/>
      <c r="N5" s="2"/>
      <c r="O5" s="2"/>
      <c r="P5" s="2"/>
      <c r="Q5" s="2"/>
      <c r="R5" s="2"/>
      <c r="S5" s="2"/>
      <c r="T5" s="2"/>
      <c r="U5" s="2"/>
      <c r="V5" s="2"/>
      <c r="W5" s="2"/>
      <c r="X5" s="2"/>
      <c r="Y5" s="2"/>
      <c r="Z5" s="2"/>
    </row>
    <row r="6" spans="2:38" ht="93.75" customHeight="1" thickBot="1" x14ac:dyDescent="0.25">
      <c r="B6" s="87" t="s">
        <v>2</v>
      </c>
      <c r="C6" s="1187" t="s">
        <v>57</v>
      </c>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9"/>
    </row>
    <row r="7" spans="2:38" ht="7.5" customHeight="1" thickBot="1" x14ac:dyDescent="0.25">
      <c r="B7" s="1"/>
    </row>
    <row r="8" spans="2:38" ht="15" customHeight="1" x14ac:dyDescent="0.2">
      <c r="B8" s="1"/>
      <c r="E8" s="206"/>
      <c r="F8" s="206"/>
      <c r="G8" s="208">
        <v>3.5</v>
      </c>
      <c r="H8" s="1228">
        <v>3.6</v>
      </c>
      <c r="I8" s="1228"/>
      <c r="J8" s="1228"/>
      <c r="K8" s="1228"/>
      <c r="L8" s="1228">
        <v>3.7</v>
      </c>
      <c r="M8" s="1228"/>
      <c r="N8" s="1228"/>
      <c r="O8" s="1228"/>
      <c r="P8" s="1229">
        <v>3.8</v>
      </c>
      <c r="Q8" s="1220"/>
      <c r="R8" s="1220"/>
      <c r="S8" s="1230"/>
      <c r="T8" s="1220">
        <v>3.9</v>
      </c>
      <c r="U8" s="1220"/>
      <c r="V8" s="1220"/>
      <c r="W8" s="1221"/>
    </row>
    <row r="9" spans="2:38" ht="101.25" customHeight="1" thickBot="1" x14ac:dyDescent="0.25">
      <c r="C9" s="3"/>
      <c r="E9" s="207"/>
      <c r="F9" s="207"/>
      <c r="G9" s="209" t="s">
        <v>21</v>
      </c>
      <c r="H9" s="1226" t="s">
        <v>22</v>
      </c>
      <c r="I9" s="1226"/>
      <c r="J9" s="1226"/>
      <c r="K9" s="1226"/>
      <c r="L9" s="1226" t="s">
        <v>25</v>
      </c>
      <c r="M9" s="1226"/>
      <c r="N9" s="1226"/>
      <c r="O9" s="1226"/>
      <c r="P9" s="1217" t="s">
        <v>23</v>
      </c>
      <c r="Q9" s="1218"/>
      <c r="R9" s="1218"/>
      <c r="S9" s="1219"/>
      <c r="T9" s="1218" t="s">
        <v>59</v>
      </c>
      <c r="U9" s="1218"/>
      <c r="V9" s="1218"/>
      <c r="W9" s="1222"/>
      <c r="AB9" s="52"/>
    </row>
    <row r="10" spans="2:38" s="4" customFormat="1" ht="6.75" customHeight="1" thickBot="1" x14ac:dyDescent="0.25">
      <c r="B10" s="7"/>
      <c r="C10" s="3"/>
      <c r="D10" s="3"/>
      <c r="E10" s="3"/>
      <c r="F10" s="3"/>
      <c r="G10" s="3"/>
      <c r="H10" s="3"/>
      <c r="I10" s="3"/>
      <c r="J10" s="3"/>
      <c r="K10" s="5"/>
      <c r="L10" s="5"/>
      <c r="M10" s="5"/>
      <c r="N10" s="3"/>
      <c r="O10" s="5"/>
      <c r="P10" s="5"/>
      <c r="Q10" s="5"/>
      <c r="R10" s="3"/>
      <c r="S10" s="5"/>
      <c r="T10" s="5"/>
      <c r="U10" s="5"/>
      <c r="V10" s="3"/>
      <c r="W10" s="5"/>
      <c r="AB10" s="53"/>
    </row>
    <row r="11" spans="2:38" s="4" customFormat="1" ht="18.75" customHeight="1" x14ac:dyDescent="0.2">
      <c r="B11" s="1223" t="s">
        <v>6</v>
      </c>
      <c r="C11" s="65">
        <v>42095</v>
      </c>
      <c r="D11" s="138">
        <v>81</v>
      </c>
      <c r="E11" s="140" t="s">
        <v>16</v>
      </c>
      <c r="F11" s="134">
        <v>280</v>
      </c>
      <c r="G11" s="83">
        <v>0.3286</v>
      </c>
      <c r="H11" s="202">
        <v>157</v>
      </c>
      <c r="I11" s="202" t="s">
        <v>16</v>
      </c>
      <c r="J11" s="202">
        <v>280</v>
      </c>
      <c r="K11" s="70">
        <v>0.56430000000000002</v>
      </c>
      <c r="L11" s="202">
        <v>20</v>
      </c>
      <c r="M11" s="202" t="s">
        <v>16</v>
      </c>
      <c r="N11" s="203">
        <v>330</v>
      </c>
      <c r="O11" s="70">
        <v>9.64E-2</v>
      </c>
      <c r="P11" s="202">
        <v>1</v>
      </c>
      <c r="Q11" s="202" t="s">
        <v>16</v>
      </c>
      <c r="R11" s="203">
        <v>330</v>
      </c>
      <c r="S11" s="78">
        <v>7.1000000000000004E-3</v>
      </c>
      <c r="T11" s="202">
        <v>74</v>
      </c>
      <c r="U11" s="202" t="s">
        <v>16</v>
      </c>
      <c r="V11" s="219">
        <v>330</v>
      </c>
      <c r="W11" s="78">
        <v>3.5999999999999999E-3</v>
      </c>
      <c r="AB11" s="53"/>
      <c r="AL11" s="215"/>
    </row>
    <row r="12" spans="2:38" s="4" customFormat="1" ht="18.75" customHeight="1" x14ac:dyDescent="0.2">
      <c r="B12" s="1224"/>
      <c r="C12" s="66">
        <v>42125</v>
      </c>
      <c r="D12" s="139">
        <v>129</v>
      </c>
      <c r="E12" s="140" t="s">
        <v>16</v>
      </c>
      <c r="F12" s="135">
        <v>325</v>
      </c>
      <c r="G12" s="232">
        <v>0.39760000000000001</v>
      </c>
      <c r="H12" s="200">
        <v>172</v>
      </c>
      <c r="I12" s="200" t="s">
        <v>16</v>
      </c>
      <c r="J12" s="200">
        <v>325</v>
      </c>
      <c r="K12" s="69">
        <v>0.53010000000000002</v>
      </c>
      <c r="L12" s="200">
        <v>13</v>
      </c>
      <c r="M12" s="200" t="s">
        <v>16</v>
      </c>
      <c r="N12" s="200">
        <v>364</v>
      </c>
      <c r="O12" s="69">
        <v>6.6299999999999998E-2</v>
      </c>
      <c r="P12" s="200">
        <v>0</v>
      </c>
      <c r="Q12" s="200" t="s">
        <v>16</v>
      </c>
      <c r="R12" s="200">
        <v>364</v>
      </c>
      <c r="S12" s="79">
        <v>6.0000000000000001E-3</v>
      </c>
      <c r="T12" s="200">
        <v>4</v>
      </c>
      <c r="U12" s="200" t="s">
        <v>16</v>
      </c>
      <c r="V12" s="220">
        <v>364</v>
      </c>
      <c r="W12" s="79">
        <v>0</v>
      </c>
      <c r="AB12" s="53"/>
      <c r="AL12" s="215"/>
    </row>
    <row r="13" spans="2:38" s="4" customFormat="1" ht="18.75" customHeight="1" x14ac:dyDescent="0.2">
      <c r="B13" s="1224"/>
      <c r="C13" s="66">
        <v>42156</v>
      </c>
      <c r="D13" s="139">
        <v>160</v>
      </c>
      <c r="E13" s="140" t="s">
        <v>16</v>
      </c>
      <c r="F13" s="135">
        <v>355</v>
      </c>
      <c r="G13" s="232">
        <v>0.45029999999999998</v>
      </c>
      <c r="H13" s="200">
        <v>181</v>
      </c>
      <c r="I13" s="200" t="s">
        <v>16</v>
      </c>
      <c r="J13" s="200">
        <v>355</v>
      </c>
      <c r="K13" s="69">
        <v>0.51380000000000003</v>
      </c>
      <c r="L13" s="200">
        <v>54</v>
      </c>
      <c r="M13" s="200" t="s">
        <v>16</v>
      </c>
      <c r="N13" s="200">
        <v>343</v>
      </c>
      <c r="O13" s="69">
        <v>3.5900000000000001E-2</v>
      </c>
      <c r="P13" s="200">
        <v>2</v>
      </c>
      <c r="Q13" s="200" t="s">
        <v>16</v>
      </c>
      <c r="R13" s="200">
        <v>343</v>
      </c>
      <c r="S13" s="79">
        <v>0</v>
      </c>
      <c r="T13" s="200">
        <v>1</v>
      </c>
      <c r="U13" s="200" t="s">
        <v>16</v>
      </c>
      <c r="V13" s="220">
        <v>343</v>
      </c>
      <c r="W13" s="79">
        <v>0</v>
      </c>
      <c r="AB13" s="53"/>
      <c r="AL13" s="215"/>
    </row>
    <row r="14" spans="2:38" s="4" customFormat="1" ht="18.75" customHeight="1" x14ac:dyDescent="0.2">
      <c r="B14" s="1224"/>
      <c r="C14" s="66">
        <v>42186</v>
      </c>
      <c r="D14" s="139">
        <v>166</v>
      </c>
      <c r="E14" s="140" t="s">
        <v>16</v>
      </c>
      <c r="F14" s="135">
        <v>367</v>
      </c>
      <c r="G14" s="49">
        <v>0.4632</v>
      </c>
      <c r="H14" s="201">
        <v>139</v>
      </c>
      <c r="I14" s="201" t="s">
        <v>16</v>
      </c>
      <c r="J14" s="201">
        <v>367</v>
      </c>
      <c r="K14" s="8">
        <v>0.376</v>
      </c>
      <c r="L14" s="201">
        <v>56</v>
      </c>
      <c r="M14" s="201" t="s">
        <v>16</v>
      </c>
      <c r="N14" s="200">
        <v>353</v>
      </c>
      <c r="O14" s="69">
        <v>0.15260000000000001</v>
      </c>
      <c r="P14" s="200">
        <v>6</v>
      </c>
      <c r="Q14" s="200" t="s">
        <v>16</v>
      </c>
      <c r="R14" s="200">
        <v>353</v>
      </c>
      <c r="S14" s="79">
        <v>8.2000000000000007E-3</v>
      </c>
      <c r="T14" s="200">
        <v>0</v>
      </c>
      <c r="U14" s="200" t="s">
        <v>16</v>
      </c>
      <c r="V14" s="220">
        <v>353</v>
      </c>
      <c r="W14" s="79">
        <f>SUM(T14/V14)</f>
        <v>0</v>
      </c>
      <c r="AB14" s="53"/>
      <c r="AL14" s="215"/>
    </row>
    <row r="15" spans="2:38" s="4" customFormat="1" ht="18.75" customHeight="1" x14ac:dyDescent="0.2">
      <c r="B15" s="1224"/>
      <c r="C15" s="66">
        <v>42217</v>
      </c>
      <c r="D15" s="139">
        <v>108</v>
      </c>
      <c r="E15" s="140" t="s">
        <v>16</v>
      </c>
      <c r="F15" s="135">
        <v>245</v>
      </c>
      <c r="G15" s="49">
        <v>0.45340000000000003</v>
      </c>
      <c r="H15" s="201">
        <v>88</v>
      </c>
      <c r="I15" s="201" t="s">
        <v>16</v>
      </c>
      <c r="J15" s="201">
        <v>245</v>
      </c>
      <c r="K15" s="132">
        <v>0.35630000000000001</v>
      </c>
      <c r="L15" s="201">
        <v>55</v>
      </c>
      <c r="M15" s="201" t="s">
        <v>16</v>
      </c>
      <c r="N15" s="200">
        <v>349</v>
      </c>
      <c r="O15" s="69">
        <v>0.1822</v>
      </c>
      <c r="P15" s="200">
        <v>3</v>
      </c>
      <c r="Q15" s="200" t="s">
        <v>16</v>
      </c>
      <c r="R15" s="200">
        <v>349</v>
      </c>
      <c r="S15" s="79">
        <v>8.0999999999999996E-3</v>
      </c>
      <c r="T15" s="200">
        <v>1</v>
      </c>
      <c r="U15" s="200" t="s">
        <v>16</v>
      </c>
      <c r="V15" s="220">
        <v>349</v>
      </c>
      <c r="W15" s="79">
        <v>0</v>
      </c>
      <c r="AB15" s="53"/>
      <c r="AL15" s="215"/>
    </row>
    <row r="16" spans="2:38" s="4" customFormat="1" ht="18.75" customHeight="1" x14ac:dyDescent="0.2">
      <c r="B16" s="1224"/>
      <c r="C16" s="66">
        <v>42248</v>
      </c>
      <c r="D16" s="139">
        <v>148</v>
      </c>
      <c r="E16" s="140" t="s">
        <v>16</v>
      </c>
      <c r="F16" s="135">
        <v>294</v>
      </c>
      <c r="G16" s="49">
        <v>0.50509999999999999</v>
      </c>
      <c r="H16" s="201">
        <v>113</v>
      </c>
      <c r="I16" s="201" t="s">
        <v>16</v>
      </c>
      <c r="J16" s="201">
        <v>294</v>
      </c>
      <c r="K16" s="8">
        <v>0.38229999999999997</v>
      </c>
      <c r="L16" s="201">
        <v>65</v>
      </c>
      <c r="M16" s="201" t="s">
        <v>16</v>
      </c>
      <c r="N16" s="200">
        <v>380</v>
      </c>
      <c r="O16" s="69">
        <v>0.1024</v>
      </c>
      <c r="P16" s="200">
        <v>10</v>
      </c>
      <c r="Q16" s="200" t="s">
        <v>16</v>
      </c>
      <c r="R16" s="200">
        <v>380</v>
      </c>
      <c r="S16" s="79">
        <v>6.7999999999999996E-3</v>
      </c>
      <c r="T16" s="200">
        <v>1</v>
      </c>
      <c r="U16" s="200" t="s">
        <v>16</v>
      </c>
      <c r="V16" s="220">
        <v>380</v>
      </c>
      <c r="W16" s="79">
        <v>3.3999999999999998E-3</v>
      </c>
      <c r="AB16" s="53"/>
      <c r="AL16" s="215"/>
    </row>
    <row r="17" spans="2:38" s="4" customFormat="1" ht="18.75" customHeight="1" x14ac:dyDescent="0.2">
      <c r="B17" s="1224"/>
      <c r="C17" s="66">
        <v>42278</v>
      </c>
      <c r="D17" s="139">
        <v>165</v>
      </c>
      <c r="E17" s="140" t="s">
        <v>16</v>
      </c>
      <c r="F17" s="135">
        <v>438</v>
      </c>
      <c r="G17" s="49">
        <v>0.38479999999999998</v>
      </c>
      <c r="H17" s="201">
        <v>175</v>
      </c>
      <c r="I17" s="201" t="s">
        <v>16</v>
      </c>
      <c r="J17" s="201">
        <v>438</v>
      </c>
      <c r="K17" s="8">
        <v>0.39369999999999999</v>
      </c>
      <c r="L17" s="201">
        <v>44</v>
      </c>
      <c r="M17" s="201" t="s">
        <v>16</v>
      </c>
      <c r="N17" s="200">
        <v>281</v>
      </c>
      <c r="O17" s="69">
        <v>0.19239999999999999</v>
      </c>
      <c r="P17" s="200">
        <v>2</v>
      </c>
      <c r="Q17" s="200" t="s">
        <v>16</v>
      </c>
      <c r="R17" s="200">
        <v>281</v>
      </c>
      <c r="S17" s="79">
        <v>2.9100000000000001E-2</v>
      </c>
      <c r="T17" s="200">
        <v>4</v>
      </c>
      <c r="U17" s="200" t="s">
        <v>16</v>
      </c>
      <c r="V17" s="220">
        <v>281</v>
      </c>
      <c r="W17" s="79">
        <v>0</v>
      </c>
      <c r="AB17" s="53"/>
      <c r="AL17" s="215"/>
    </row>
    <row r="18" spans="2:38" s="4" customFormat="1" ht="18.75" customHeight="1" x14ac:dyDescent="0.2">
      <c r="B18" s="1224"/>
      <c r="C18" s="66">
        <v>42309</v>
      </c>
      <c r="D18" s="139" t="e">
        <f>('Corporate Priority 1'!#REF!)</f>
        <v>#REF!</v>
      </c>
      <c r="E18" s="140" t="s">
        <v>16</v>
      </c>
      <c r="F18" s="135" t="e">
        <f>('Corporate Priority 1'!#REF!)</f>
        <v>#REF!</v>
      </c>
      <c r="G18" s="49">
        <v>0.43049999999999999</v>
      </c>
      <c r="H18" s="201">
        <v>107</v>
      </c>
      <c r="I18" s="201" t="s">
        <v>16</v>
      </c>
      <c r="J18" s="201">
        <v>289</v>
      </c>
      <c r="K18" s="8">
        <v>0.3695</v>
      </c>
      <c r="L18" s="201">
        <v>69</v>
      </c>
      <c r="M18" s="201" t="s">
        <v>16</v>
      </c>
      <c r="N18" s="200">
        <v>395</v>
      </c>
      <c r="O18" s="69">
        <v>0.17630000000000001</v>
      </c>
      <c r="P18" s="200">
        <v>6</v>
      </c>
      <c r="Q18" s="200" t="s">
        <v>16</v>
      </c>
      <c r="R18" s="200">
        <v>395</v>
      </c>
      <c r="S18" s="79">
        <v>2.3699999999999999E-2</v>
      </c>
      <c r="T18" s="200">
        <v>4</v>
      </c>
      <c r="U18" s="200" t="s">
        <v>16</v>
      </c>
      <c r="V18" s="220">
        <v>395</v>
      </c>
      <c r="W18" s="79">
        <v>0</v>
      </c>
      <c r="AB18" s="53"/>
      <c r="AL18" s="215"/>
    </row>
    <row r="19" spans="2:38" s="4" customFormat="1" ht="18.75" customHeight="1" x14ac:dyDescent="0.2">
      <c r="B19" s="1224"/>
      <c r="C19" s="66">
        <v>42339</v>
      </c>
      <c r="D19" s="139" t="e">
        <f>IF('Corporate Priority 1'!#REF!="","",'Corporate Priority 1'!#REF!)</f>
        <v>#REF!</v>
      </c>
      <c r="E19" s="140"/>
      <c r="F19" s="139" t="e">
        <f>IF('Corporate Priority 1'!#REF!="","",'Corporate Priority 1'!#REF!)</f>
        <v>#REF!</v>
      </c>
      <c r="G19" s="49">
        <v>0.48449999999999999</v>
      </c>
      <c r="H19" s="201" t="e">
        <f>IF('Corporate Priority 1'!#REF!="","",'Corporate Priority 1'!#REF!)</f>
        <v>#REF!</v>
      </c>
      <c r="I19" s="201"/>
      <c r="J19" s="201" t="e">
        <f>IF('Corporate Priority 1'!#REF!="","",'Corporate Priority 1'!#REF!)</f>
        <v>#REF!</v>
      </c>
      <c r="K19" s="8">
        <v>0.34499999999999997</v>
      </c>
      <c r="L19" s="201">
        <v>96</v>
      </c>
      <c r="M19" s="201" t="s">
        <v>16</v>
      </c>
      <c r="N19" s="201">
        <v>379</v>
      </c>
      <c r="O19" s="69">
        <v>0.15890000000000001</v>
      </c>
      <c r="P19" s="201">
        <v>6</v>
      </c>
      <c r="Q19" s="200" t="s">
        <v>16</v>
      </c>
      <c r="R19" s="201">
        <v>379</v>
      </c>
      <c r="S19" s="79">
        <v>1.1599999999999999E-2</v>
      </c>
      <c r="T19" s="201">
        <v>9</v>
      </c>
      <c r="U19" s="200" t="s">
        <v>16</v>
      </c>
      <c r="V19" s="221">
        <v>379</v>
      </c>
      <c r="W19" s="79">
        <v>0</v>
      </c>
      <c r="AB19" s="53"/>
      <c r="AL19" s="215"/>
    </row>
    <row r="20" spans="2:38" s="4" customFormat="1" ht="18.75" customHeight="1" x14ac:dyDescent="0.2">
      <c r="B20" s="1224"/>
      <c r="C20" s="66">
        <v>42370</v>
      </c>
      <c r="D20" s="139" t="e">
        <f>IF('Corporate Priority 1'!#REF!="","",'Corporate Priority 1'!#REF!)</f>
        <v>#REF!</v>
      </c>
      <c r="E20" s="140"/>
      <c r="F20" s="139" t="e">
        <f>IF('Corporate Priority 1'!#REF!="","",'Corporate Priority 1'!#REF!)</f>
        <v>#REF!</v>
      </c>
      <c r="G20" s="49">
        <v>0.40820000000000001</v>
      </c>
      <c r="H20" s="201" t="e">
        <f>IF('Corporate Priority 1'!#REF!="","",'Corporate Priority 1'!#REF!)</f>
        <v>#REF!</v>
      </c>
      <c r="I20" s="201"/>
      <c r="J20" s="201" t="e">
        <f>IF('Corporate Priority 1'!#REF!="","",'Corporate Priority 1'!#REF!)</f>
        <v>#REF!</v>
      </c>
      <c r="K20" s="8">
        <v>0.3367</v>
      </c>
      <c r="L20" s="201" t="e">
        <f>IF('Corporate Priority 1'!#REF!="","",'Corporate Priority 1'!#REF!)</f>
        <v>#REF!</v>
      </c>
      <c r="M20" s="201" t="s">
        <v>16</v>
      </c>
      <c r="N20" s="201">
        <v>217</v>
      </c>
      <c r="O20" s="69">
        <v>0.24079999999999999</v>
      </c>
      <c r="P20" s="201" t="e">
        <f>IF('Corporate Priority 1'!#REF!="","",'Corporate Priority 1'!#REF!)</f>
        <v>#REF!</v>
      </c>
      <c r="Q20" s="200" t="s">
        <v>16</v>
      </c>
      <c r="R20" s="201">
        <v>217</v>
      </c>
      <c r="S20" s="79">
        <v>6.1000000000000004E-3</v>
      </c>
      <c r="T20" s="201">
        <v>5</v>
      </c>
      <c r="U20" s="200" t="s">
        <v>16</v>
      </c>
      <c r="V20" s="221">
        <v>217</v>
      </c>
      <c r="W20" s="79">
        <v>8.2000000000000007E-3</v>
      </c>
      <c r="AB20" s="53"/>
      <c r="AL20" s="215"/>
    </row>
    <row r="21" spans="2:38" s="4" customFormat="1" ht="18.75" customHeight="1" x14ac:dyDescent="0.2">
      <c r="B21" s="1224"/>
      <c r="C21" s="66">
        <v>42401</v>
      </c>
      <c r="D21" s="139" t="e">
        <f>IF('Corporate Priority 1'!#REF!="","",'Corporate Priority 1'!#REF!)</f>
        <v>#REF!</v>
      </c>
      <c r="E21" s="140"/>
      <c r="F21" s="139" t="e">
        <f>IF('Corporate Priority 1'!#REF!="","",'Corporate Priority 1'!#REF!)</f>
        <v>#REF!</v>
      </c>
      <c r="G21" s="49">
        <v>0.41820000000000002</v>
      </c>
      <c r="H21" s="216" t="e">
        <f>IF('Corporate Priority 1'!#REF!="","",'Corporate Priority 1'!#REF!)</f>
        <v>#REF!</v>
      </c>
      <c r="I21" s="216"/>
      <c r="J21" s="216" t="e">
        <f>IF('Corporate Priority 1'!#REF!="","",'Corporate Priority 1'!#REF!)</f>
        <v>#REF!</v>
      </c>
      <c r="K21" s="8">
        <v>0.33510000000000001</v>
      </c>
      <c r="L21" s="201" t="e">
        <f>IF('Corporate Priority 1'!#REF!="","",'Corporate Priority 1'!#REF!)</f>
        <v>#REF!</v>
      </c>
      <c r="M21" s="201" t="s">
        <v>16</v>
      </c>
      <c r="N21" s="201">
        <v>55</v>
      </c>
      <c r="O21" s="69">
        <v>0.22789999999999999</v>
      </c>
      <c r="P21" s="201">
        <v>0</v>
      </c>
      <c r="Q21" s="200" t="s">
        <v>16</v>
      </c>
      <c r="R21" s="201">
        <v>55</v>
      </c>
      <c r="S21" s="223">
        <v>5.4000000000000003E-3</v>
      </c>
      <c r="T21" s="225">
        <v>1</v>
      </c>
      <c r="U21" s="224" t="s">
        <v>16</v>
      </c>
      <c r="V21" s="226">
        <v>55</v>
      </c>
      <c r="W21" s="223">
        <v>1.34E-2</v>
      </c>
      <c r="AB21" s="53"/>
    </row>
    <row r="22" spans="2:38" s="4" customFormat="1" ht="18.75" customHeight="1" thickBot="1" x14ac:dyDescent="0.25">
      <c r="B22" s="1225"/>
      <c r="C22" s="228">
        <v>42430</v>
      </c>
      <c r="D22" s="139" t="e">
        <f>IF('Corporate Priority 1'!#REF!="","",'Corporate Priority 1'!#REF!)</f>
        <v>#REF!</v>
      </c>
      <c r="E22" s="140"/>
      <c r="F22" s="139" t="e">
        <f>IF('Corporate Priority 1'!#REF!="","",'Corporate Priority 1'!#REF!)</f>
        <v>#REF!</v>
      </c>
      <c r="G22" s="233" t="e">
        <f>IF('Corporate Priority 1'!#REF!="","",'Corporate Priority 1'!#REF!)</f>
        <v>#REF!</v>
      </c>
      <c r="H22" s="204" t="e">
        <f>IF('Corporate Priority 1'!#REF!="","",'Corporate Priority 1'!#REF!)</f>
        <v>#REF!</v>
      </c>
      <c r="I22" s="204"/>
      <c r="J22" s="204" t="e">
        <f>IF('Corporate Priority 1'!#REF!="","",'Corporate Priority 1'!#REF!)</f>
        <v>#REF!</v>
      </c>
      <c r="K22" s="10" t="e">
        <f>IF('Corporate Priority 1'!#REF!="","",'Corporate Priority 1'!#REF!)</f>
        <v>#REF!</v>
      </c>
      <c r="L22" s="204" t="e">
        <f>IF('Corporate Priority 1'!#REF!="","",'Corporate Priority 1'!#REF!)</f>
        <v>#REF!</v>
      </c>
      <c r="M22" s="204"/>
      <c r="N22" s="204" t="e">
        <f>IF('Corporate Priority 1'!#REF!="","",'Corporate Priority 1'!#REF!)</f>
        <v>#REF!</v>
      </c>
      <c r="O22" s="71" t="e">
        <f>IF('Corporate Priority 1'!#REF!="","",'Corporate Priority 1'!#REF!)</f>
        <v>#REF!</v>
      </c>
      <c r="P22" s="204" t="e">
        <f>IF('Corporate Priority 1'!#REF!="","",'Corporate Priority 1'!#REF!)</f>
        <v>#REF!</v>
      </c>
      <c r="Q22" s="205"/>
      <c r="R22" s="204" t="e">
        <f>IF('Corporate Priority 1'!#REF!="","",'Corporate Priority 1'!#REF!)</f>
        <v>#REF!</v>
      </c>
      <c r="S22" s="11" t="e">
        <f>IF('Corporate Priority 1'!#REF!="","",'Corporate Priority 1'!#REF!)</f>
        <v>#REF!</v>
      </c>
      <c r="T22" s="204"/>
      <c r="U22" s="205"/>
      <c r="V22" s="218"/>
      <c r="W22" s="222" t="e">
        <f>IF('Corporate Priority 1'!#REF!="","",'Corporate Priority 1'!#REF!)</f>
        <v>#REF!</v>
      </c>
      <c r="AB22" s="53"/>
    </row>
    <row r="23" spans="2:38" s="4" customFormat="1" ht="3.75" customHeight="1" thickBot="1" x14ac:dyDescent="0.25">
      <c r="B23" s="9"/>
      <c r="C23" s="229"/>
      <c r="D23" s="3"/>
      <c r="E23" s="3"/>
      <c r="F23" s="3"/>
      <c r="G23" s="5"/>
      <c r="H23" s="5"/>
      <c r="I23" s="5"/>
      <c r="J23" s="5"/>
      <c r="K23" s="5"/>
      <c r="L23" s="5"/>
      <c r="M23" s="5"/>
      <c r="N23" s="3"/>
      <c r="O23" s="5"/>
      <c r="P23" s="5"/>
      <c r="Q23" s="5"/>
      <c r="R23" s="3"/>
      <c r="S23" s="5"/>
      <c r="T23" s="5"/>
      <c r="U23" s="5"/>
      <c r="V23" s="3"/>
      <c r="W23" s="5"/>
      <c r="AB23" s="54"/>
    </row>
    <row r="24" spans="2:38" s="4" customFormat="1" ht="18.75" customHeight="1" x14ac:dyDescent="0.2">
      <c r="B24" s="1177" t="s">
        <v>7</v>
      </c>
      <c r="C24" s="230" t="s">
        <v>9</v>
      </c>
      <c r="D24" s="114"/>
      <c r="E24" s="136"/>
      <c r="F24" s="136"/>
      <c r="G24" s="68"/>
      <c r="H24" s="88"/>
      <c r="I24" s="88"/>
      <c r="J24" s="88"/>
      <c r="K24" s="68"/>
      <c r="L24" s="88"/>
      <c r="M24" s="88"/>
      <c r="N24" s="77"/>
      <c r="O24" s="68"/>
      <c r="P24" s="88"/>
      <c r="Q24" s="88"/>
      <c r="R24" s="77"/>
      <c r="S24" s="56"/>
      <c r="T24" s="88"/>
      <c r="U24" s="88"/>
      <c r="V24" s="77"/>
      <c r="W24" s="56"/>
      <c r="AB24" s="55"/>
    </row>
    <row r="25" spans="2:38" s="4" customFormat="1" ht="18.75" customHeight="1" x14ac:dyDescent="0.2">
      <c r="B25" s="1178"/>
      <c r="C25" s="231" t="s">
        <v>10</v>
      </c>
      <c r="D25" s="145"/>
      <c r="E25" s="137"/>
      <c r="F25" s="137"/>
      <c r="G25" s="67"/>
      <c r="H25" s="89"/>
      <c r="I25" s="89"/>
      <c r="J25" s="89"/>
      <c r="K25" s="67"/>
      <c r="L25" s="89"/>
      <c r="M25" s="89"/>
      <c r="N25" s="115"/>
      <c r="O25" s="67"/>
      <c r="P25" s="89"/>
      <c r="Q25" s="89"/>
      <c r="R25" s="115"/>
      <c r="S25" s="57"/>
      <c r="T25" s="89"/>
      <c r="U25" s="89"/>
      <c r="V25" s="115"/>
      <c r="W25" s="57"/>
      <c r="AB25" s="55"/>
    </row>
    <row r="26" spans="2:38" s="4" customFormat="1" ht="24" customHeight="1" thickBot="1" x14ac:dyDescent="0.25">
      <c r="B26" s="1179"/>
      <c r="C26" s="227" t="s">
        <v>11</v>
      </c>
      <c r="D26" s="147" t="e">
        <f>IF('Corporate Priority 1'!#REF!="","",('Corporate Priority 1'!#REF!))</f>
        <v>#REF!</v>
      </c>
      <c r="E26" s="142" t="s">
        <v>16</v>
      </c>
      <c r="F26" s="144" t="e">
        <f>IF('Corporate Priority 1'!#REF!="","",('Corporate Priority 1'!#REF!))</f>
        <v>#REF!</v>
      </c>
      <c r="G26" s="210">
        <v>0.42599999999999999</v>
      </c>
      <c r="H26" s="211" t="e">
        <f>IF('Corporate Priority 1'!#REF!="","",('Corporate Priority 1'!#REF!))</f>
        <v>#REF!</v>
      </c>
      <c r="I26" s="211" t="s">
        <v>16</v>
      </c>
      <c r="J26" s="211" t="e">
        <f>IF('Corporate Priority 1'!#REF!="","",('Corporate Priority 1'!#REF!))</f>
        <v>#REF!</v>
      </c>
      <c r="K26" s="10">
        <v>0.40649999999999997</v>
      </c>
      <c r="L26" s="218" t="e">
        <f>IF('Corporate Priority 1'!#REF!="","",('Corporate Priority 1'!#REF!))</f>
        <v>#REF!</v>
      </c>
      <c r="M26" s="86" t="s">
        <v>16</v>
      </c>
      <c r="N26" s="217" t="e">
        <f>IF('Corporate Priority 1'!#REF!="","",('Corporate Priority 1'!#REF!))</f>
        <v>#REF!</v>
      </c>
      <c r="O26" s="10">
        <v>0.15359999999999999</v>
      </c>
      <c r="P26" s="218" t="e">
        <f>IF('Corporate Priority 1'!#REF!="","",('Corporate Priority 1'!#REF!))</f>
        <v>#REF!</v>
      </c>
      <c r="Q26" s="86" t="s">
        <v>16</v>
      </c>
      <c r="R26" s="217" t="e">
        <f>IF('Corporate Priority 1'!#REF!="","",('Corporate Priority 1'!#REF!))</f>
        <v>#REF!</v>
      </c>
      <c r="S26" s="85" t="e">
        <f>IF('Corporate Priority 1'!#REF!="","",('Corporate Priority 1'!#REF!))</f>
        <v>#REF!</v>
      </c>
      <c r="T26" s="218">
        <v>285</v>
      </c>
      <c r="U26" s="86" t="s">
        <v>16</v>
      </c>
      <c r="V26" s="217">
        <v>3742</v>
      </c>
      <c r="W26" s="85">
        <v>2.8999999999999998E-3</v>
      </c>
      <c r="AB26" s="55"/>
    </row>
    <row r="27" spans="2:38" s="4" customFormat="1" ht="3.75" customHeight="1" x14ac:dyDescent="0.2">
      <c r="B27" s="9"/>
      <c r="C27" s="3"/>
      <c r="D27" s="3"/>
      <c r="E27" s="3"/>
      <c r="F27" s="3"/>
      <c r="G27" s="3"/>
      <c r="H27" s="3"/>
      <c r="I27" s="3"/>
      <c r="J27" s="3"/>
      <c r="K27" s="27"/>
      <c r="L27" s="27"/>
      <c r="M27" s="27"/>
      <c r="N27" s="3"/>
      <c r="O27" s="27"/>
      <c r="P27" s="27"/>
      <c r="Q27" s="27"/>
      <c r="R27" s="27"/>
      <c r="S27" s="27"/>
      <c r="T27" s="27"/>
      <c r="U27" s="27"/>
      <c r="V27" s="27"/>
      <c r="W27" s="27"/>
      <c r="X27" s="27"/>
      <c r="Y27" s="27"/>
      <c r="Z27" s="3"/>
      <c r="AA27" s="27"/>
      <c r="AB27" s="54"/>
    </row>
    <row r="29" spans="2:38" x14ac:dyDescent="0.2">
      <c r="D29" s="141"/>
      <c r="E29" s="146"/>
      <c r="F29" s="146"/>
      <c r="G29" s="55"/>
      <c r="H29" s="100"/>
    </row>
  </sheetData>
  <mergeCells count="13">
    <mergeCell ref="B4:C4"/>
    <mergeCell ref="D4:AJ4"/>
    <mergeCell ref="C6:AJ6"/>
    <mergeCell ref="H8:K8"/>
    <mergeCell ref="L8:O8"/>
    <mergeCell ref="P8:S8"/>
    <mergeCell ref="P9:S9"/>
    <mergeCell ref="T8:W8"/>
    <mergeCell ref="T9:W9"/>
    <mergeCell ref="B11:B22"/>
    <mergeCell ref="B24:B26"/>
    <mergeCell ref="H9:K9"/>
    <mergeCell ref="L9:O9"/>
  </mergeCells>
  <printOptions horizontalCentered="1"/>
  <pageMargins left="0.23622047244094488" right="0.23622047244094488" top="0.3543307086614173" bottom="0.15748031496062992" header="0.31496062992125984" footer="0.31496062992125984"/>
  <pageSetup paperSize="9" scale="85" orientation="landscape" r:id="rId1"/>
  <headerFooter>
    <oddFooter>&amp;L&amp;"Arial,Italic"&amp;6&amp;F&amp;R&amp;8&amp;P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8F0FEF"/>
    <pageSetUpPr fitToPage="1"/>
  </sheetPr>
  <dimension ref="B1:Q27"/>
  <sheetViews>
    <sheetView topLeftCell="A12" zoomScale="115" zoomScaleNormal="115" zoomScaleSheetLayoutView="115" zoomScalePageLayoutView="70" workbookViewId="0">
      <selection activeCell="K32" sqref="K32"/>
    </sheetView>
  </sheetViews>
  <sheetFormatPr defaultColWidth="8.77734375" defaultRowHeight="12.75" x14ac:dyDescent="0.2"/>
  <cols>
    <col min="1" max="1" width="1.6640625" style="2" customWidth="1"/>
    <col min="2" max="2" width="6" style="6" customWidth="1"/>
    <col min="3" max="3" width="9.33203125" style="1" customWidth="1"/>
    <col min="4" max="5" width="9.77734375" style="1" customWidth="1"/>
    <col min="6" max="6" width="2.33203125" style="1" customWidth="1"/>
    <col min="7" max="7" width="9.77734375" style="2" customWidth="1"/>
    <col min="8" max="16" width="8.77734375" style="2"/>
    <col min="17" max="17" width="10.33203125" style="2" customWidth="1"/>
    <col min="18" max="16384" width="8.77734375" style="2"/>
  </cols>
  <sheetData>
    <row r="1" spans="2:17" ht="13.5" thickBot="1" x14ac:dyDescent="0.25">
      <c r="B1" s="99"/>
      <c r="C1" s="100"/>
      <c r="D1" s="100"/>
      <c r="E1" s="100"/>
      <c r="F1" s="100"/>
      <c r="G1" s="101"/>
      <c r="H1" s="101"/>
      <c r="I1" s="101"/>
      <c r="J1" s="101"/>
      <c r="K1" s="101"/>
      <c r="L1" s="101"/>
      <c r="M1" s="101"/>
      <c r="N1" s="101"/>
      <c r="O1" s="101"/>
      <c r="P1" s="101"/>
      <c r="Q1" s="101"/>
    </row>
    <row r="2" spans="2:17" ht="25.5" customHeight="1" thickBot="1" x14ac:dyDescent="0.25">
      <c r="B2" s="102" t="s">
        <v>26</v>
      </c>
      <c r="C2" s="103"/>
      <c r="D2" s="104"/>
      <c r="E2" s="104"/>
      <c r="F2" s="104"/>
      <c r="G2" s="105"/>
      <c r="H2" s="105"/>
      <c r="I2" s="105"/>
      <c r="J2" s="105"/>
      <c r="K2" s="105"/>
      <c r="L2" s="105"/>
      <c r="M2" s="105"/>
      <c r="N2" s="105"/>
      <c r="O2" s="105"/>
      <c r="P2" s="105"/>
      <c r="Q2" s="106"/>
    </row>
    <row r="3" spans="2:17" ht="9" customHeight="1" thickBot="1" x14ac:dyDescent="0.25"/>
    <row r="4" spans="2:17" ht="119.25" customHeight="1" thickBot="1" x14ac:dyDescent="0.25">
      <c r="B4" s="1183" t="s">
        <v>17</v>
      </c>
      <c r="C4" s="1184"/>
      <c r="D4" s="1231" t="s">
        <v>52</v>
      </c>
      <c r="E4" s="1232"/>
      <c r="F4" s="1232"/>
      <c r="G4" s="1232"/>
      <c r="H4" s="1232"/>
      <c r="I4" s="1232"/>
      <c r="J4" s="1232"/>
      <c r="K4" s="1232"/>
      <c r="L4" s="1232"/>
      <c r="M4" s="1232"/>
      <c r="N4" s="1232"/>
      <c r="O4" s="1232"/>
      <c r="P4" s="1232"/>
      <c r="Q4" s="1233"/>
    </row>
    <row r="5" spans="2:17" ht="9" customHeight="1" thickBot="1" x14ac:dyDescent="0.25"/>
    <row r="6" spans="2:17" ht="112.5" customHeight="1" thickBot="1" x14ac:dyDescent="0.25">
      <c r="B6" s="87" t="s">
        <v>2</v>
      </c>
      <c r="C6" s="1234" t="s">
        <v>56</v>
      </c>
      <c r="D6" s="1196"/>
      <c r="E6" s="1196"/>
      <c r="F6" s="1196"/>
      <c r="G6" s="1196"/>
      <c r="H6" s="1196"/>
      <c r="I6" s="1196"/>
      <c r="J6" s="1196"/>
      <c r="K6" s="1196"/>
      <c r="L6" s="1196"/>
      <c r="M6" s="1196"/>
      <c r="N6" s="1196"/>
      <c r="O6" s="1196"/>
      <c r="P6" s="1196"/>
      <c r="Q6" s="1197"/>
    </row>
    <row r="7" spans="2:17" ht="7.5" customHeight="1" thickBot="1" x14ac:dyDescent="0.25">
      <c r="B7" s="1"/>
    </row>
    <row r="8" spans="2:17" ht="15" customHeight="1" thickBot="1" x14ac:dyDescent="0.25">
      <c r="B8" s="1"/>
      <c r="D8" s="109">
        <v>12.1</v>
      </c>
      <c r="E8" s="110">
        <v>12.2</v>
      </c>
      <c r="F8" s="111"/>
    </row>
    <row r="9" spans="2:17" ht="69" customHeight="1" thickBot="1" x14ac:dyDescent="0.25">
      <c r="C9" s="3"/>
      <c r="D9" s="112" t="s">
        <v>19</v>
      </c>
      <c r="E9" s="113" t="s">
        <v>20</v>
      </c>
      <c r="F9" s="37"/>
      <c r="G9" s="37"/>
    </row>
    <row r="10" spans="2:17" s="4" customFormat="1" ht="3.75" customHeight="1" thickBot="1" x14ac:dyDescent="0.25">
      <c r="B10" s="7"/>
      <c r="C10" s="3"/>
      <c r="D10" s="5"/>
      <c r="E10" s="5"/>
      <c r="F10" s="38"/>
      <c r="G10" s="48"/>
    </row>
    <row r="11" spans="2:17" s="4" customFormat="1" ht="18.75" customHeight="1" x14ac:dyDescent="0.2">
      <c r="B11" s="1190" t="s">
        <v>6</v>
      </c>
      <c r="C11" s="98">
        <v>42095</v>
      </c>
      <c r="D11" s="83">
        <v>0.82099999999999995</v>
      </c>
      <c r="E11" s="234">
        <v>1</v>
      </c>
      <c r="F11" s="53"/>
      <c r="G11" s="48"/>
    </row>
    <row r="12" spans="2:17" s="4" customFormat="1" ht="18.75" customHeight="1" x14ac:dyDescent="0.2">
      <c r="B12" s="1191"/>
      <c r="C12" s="96">
        <v>42125</v>
      </c>
      <c r="D12" s="84">
        <v>1</v>
      </c>
      <c r="E12" s="235">
        <v>1</v>
      </c>
      <c r="F12" s="53"/>
      <c r="G12" s="48"/>
    </row>
    <row r="13" spans="2:17" s="4" customFormat="1" ht="18.75" customHeight="1" x14ac:dyDescent="0.2">
      <c r="B13" s="1191"/>
      <c r="C13" s="96">
        <v>42156</v>
      </c>
      <c r="D13" s="84">
        <v>0.86499999999999999</v>
      </c>
      <c r="E13" s="235">
        <v>1</v>
      </c>
      <c r="F13" s="53"/>
      <c r="G13" s="48"/>
    </row>
    <row r="14" spans="2:17" s="4" customFormat="1" ht="18.75" customHeight="1" x14ac:dyDescent="0.2">
      <c r="B14" s="1191"/>
      <c r="C14" s="96">
        <v>42186</v>
      </c>
      <c r="D14" s="49">
        <v>0.81299999999999994</v>
      </c>
      <c r="E14" s="74">
        <v>1</v>
      </c>
      <c r="F14" s="38"/>
      <c r="G14" s="48"/>
    </row>
    <row r="15" spans="2:17" s="4" customFormat="1" ht="18.75" customHeight="1" x14ac:dyDescent="0.2">
      <c r="B15" s="1191"/>
      <c r="C15" s="96">
        <v>42217</v>
      </c>
      <c r="D15" s="49">
        <v>1</v>
      </c>
      <c r="E15" s="74">
        <v>1</v>
      </c>
      <c r="F15" s="38"/>
      <c r="G15" s="48"/>
    </row>
    <row r="16" spans="2:17" s="4" customFormat="1" ht="18.75" customHeight="1" x14ac:dyDescent="0.2">
      <c r="B16" s="1191"/>
      <c r="C16" s="96">
        <v>42248</v>
      </c>
      <c r="D16" s="49">
        <v>0.85099999999999998</v>
      </c>
      <c r="E16" s="74">
        <v>1</v>
      </c>
      <c r="F16" s="38"/>
      <c r="G16" s="48"/>
    </row>
    <row r="17" spans="2:8" s="4" customFormat="1" ht="18.75" customHeight="1" x14ac:dyDescent="0.2">
      <c r="B17" s="1191"/>
      <c r="C17" s="96">
        <v>42278</v>
      </c>
      <c r="D17" s="49">
        <v>0.82899999999999996</v>
      </c>
      <c r="E17" s="74">
        <v>1</v>
      </c>
      <c r="F17" s="38"/>
      <c r="G17" s="48"/>
    </row>
    <row r="18" spans="2:8" s="4" customFormat="1" ht="18.75" customHeight="1" x14ac:dyDescent="0.2">
      <c r="B18" s="1191"/>
      <c r="C18" s="96">
        <v>42309</v>
      </c>
      <c r="D18" s="49" t="e">
        <f>('Corporate Priority 1'!#REF!)</f>
        <v>#REF!</v>
      </c>
      <c r="E18" s="74" t="e">
        <f>('Corporate Priority 1'!#REF!)</f>
        <v>#REF!</v>
      </c>
      <c r="F18" s="38"/>
      <c r="G18" s="48"/>
    </row>
    <row r="19" spans="2:8" s="4" customFormat="1" ht="18.75" customHeight="1" x14ac:dyDescent="0.2">
      <c r="B19" s="1191"/>
      <c r="C19" s="96">
        <v>42339</v>
      </c>
      <c r="D19" s="49">
        <v>0.83899999999999997</v>
      </c>
      <c r="E19" s="74" t="e">
        <f>IF('Corporate Priority 1'!#REF!="","",('Corporate Priority 1'!#REF!))</f>
        <v>#REF!</v>
      </c>
      <c r="F19" s="38"/>
      <c r="G19" s="48"/>
    </row>
    <row r="20" spans="2:8" s="4" customFormat="1" ht="18.75" customHeight="1" x14ac:dyDescent="0.2">
      <c r="B20" s="1191"/>
      <c r="C20" s="96">
        <v>42370</v>
      </c>
      <c r="D20" s="49" t="e">
        <f>IF('Corporate Priority 1'!#REF!="","",('Corporate Priority 1'!#REF!))</f>
        <v>#REF!</v>
      </c>
      <c r="E20" s="74" t="e">
        <f>IF('Corporate Priority 1'!#REF!="","",('Corporate Priority 1'!#REF!))</f>
        <v>#REF!</v>
      </c>
      <c r="F20" s="38"/>
      <c r="G20" s="48"/>
    </row>
    <row r="21" spans="2:8" s="4" customFormat="1" ht="18.75" customHeight="1" x14ac:dyDescent="0.2">
      <c r="B21" s="1191"/>
      <c r="C21" s="96">
        <v>42401</v>
      </c>
      <c r="D21" s="49" t="e">
        <f>IF('Corporate Priority 1'!#REF!="","",('Corporate Priority 1'!#REF!))</f>
        <v>#REF!</v>
      </c>
      <c r="E21" s="74" t="e">
        <f>IF('Corporate Priority 1'!#REF!="","",('Corporate Priority 1'!#REF!))</f>
        <v>#REF!</v>
      </c>
      <c r="F21" s="38"/>
      <c r="G21" s="48"/>
    </row>
    <row r="22" spans="2:8" s="4" customFormat="1" ht="18.75" customHeight="1" thickBot="1" x14ac:dyDescent="0.25">
      <c r="B22" s="1192"/>
      <c r="C22" s="97">
        <v>42430</v>
      </c>
      <c r="D22" s="49" t="e">
        <f>IF('Corporate Priority 1'!#REF!="","",('Corporate Priority 1'!#REF!))</f>
        <v>#REF!</v>
      </c>
      <c r="E22" s="74" t="e">
        <f>IF('Corporate Priority 1'!#REF!="","",('Corporate Priority 1'!#REF!))</f>
        <v>#REF!</v>
      </c>
      <c r="F22" s="38"/>
      <c r="G22" s="48"/>
    </row>
    <row r="23" spans="2:8" s="4" customFormat="1" ht="3.75" customHeight="1" thickBot="1" x14ac:dyDescent="0.25">
      <c r="B23" s="9"/>
      <c r="C23" s="3"/>
      <c r="D23" s="5"/>
      <c r="E23" s="5"/>
      <c r="F23" s="38"/>
      <c r="G23" s="48"/>
    </row>
    <row r="24" spans="2:8" s="4" customFormat="1" ht="18.75" customHeight="1" x14ac:dyDescent="0.2">
      <c r="B24" s="1177" t="s">
        <v>7</v>
      </c>
      <c r="C24" s="62" t="s">
        <v>9</v>
      </c>
      <c r="D24" s="50"/>
      <c r="E24" s="75"/>
      <c r="F24" s="53"/>
      <c r="G24" s="48"/>
    </row>
    <row r="25" spans="2:8" s="4" customFormat="1" ht="18.75" customHeight="1" x14ac:dyDescent="0.2">
      <c r="B25" s="1178"/>
      <c r="C25" s="63" t="s">
        <v>10</v>
      </c>
      <c r="D25" s="51"/>
      <c r="E25" s="76"/>
      <c r="F25" s="53"/>
      <c r="G25" s="48"/>
    </row>
    <row r="26" spans="2:8" s="4" customFormat="1" ht="18.75" customHeight="1" thickBot="1" x14ac:dyDescent="0.25">
      <c r="B26" s="1179"/>
      <c r="C26" s="64" t="s">
        <v>11</v>
      </c>
      <c r="D26" s="212">
        <v>0.85199999999999998</v>
      </c>
      <c r="E26" s="214">
        <v>1</v>
      </c>
      <c r="F26" s="53"/>
      <c r="G26" s="48"/>
    </row>
    <row r="27" spans="2:8" s="4" customFormat="1" ht="3.75" customHeight="1" x14ac:dyDescent="0.2">
      <c r="B27" s="9"/>
      <c r="C27" s="3"/>
      <c r="D27" s="5"/>
      <c r="E27" s="5"/>
      <c r="F27" s="5"/>
      <c r="G27" s="5"/>
      <c r="H27" s="48"/>
    </row>
  </sheetData>
  <mergeCells count="5">
    <mergeCell ref="B4:C4"/>
    <mergeCell ref="D4:Q4"/>
    <mergeCell ref="B11:B22"/>
    <mergeCell ref="B24:B26"/>
    <mergeCell ref="C6:Q6"/>
  </mergeCells>
  <printOptions horizontalCentered="1"/>
  <pageMargins left="0.23622047244094491" right="0.23622047244094491" top="0.74803149606299213" bottom="0.74803149606299213" header="0.31496062992125984" footer="0.31496062992125984"/>
  <pageSetup paperSize="9" scale="75" orientation="landscape" r:id="rId1"/>
  <headerFooter>
    <oddFooter>&amp;L&amp;"Arial,Italic"&amp;6&amp;F&amp;R&amp;8&amp;P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8"/>
  <sheetViews>
    <sheetView tabSelected="1" workbookViewId="0">
      <selection activeCell="A18" sqref="A18:B26"/>
    </sheetView>
  </sheetViews>
  <sheetFormatPr defaultRowHeight="15" x14ac:dyDescent="0.2"/>
  <cols>
    <col min="1" max="1" width="11.6640625" customWidth="1"/>
    <col min="17" max="17" width="10.5546875" customWidth="1"/>
  </cols>
  <sheetData>
    <row r="1" spans="1:18" ht="36" x14ac:dyDescent="0.2">
      <c r="A1" s="993" t="s">
        <v>529</v>
      </c>
      <c r="B1" s="994"/>
      <c r="C1" s="994"/>
      <c r="D1" s="994"/>
      <c r="E1" s="994"/>
      <c r="F1" s="994"/>
      <c r="G1" s="994"/>
      <c r="H1" s="994"/>
      <c r="I1" s="994"/>
      <c r="J1" s="994"/>
      <c r="K1" s="994"/>
      <c r="L1" s="994"/>
      <c r="M1" s="994"/>
      <c r="N1" s="994"/>
    </row>
    <row r="2" spans="1:18" ht="45" x14ac:dyDescent="0.6">
      <c r="A2" s="995" t="s">
        <v>545</v>
      </c>
      <c r="B2" s="996"/>
      <c r="C2" s="996"/>
      <c r="D2" s="996"/>
      <c r="E2" s="996"/>
      <c r="F2" s="996"/>
      <c r="G2" s="996"/>
      <c r="H2" s="996"/>
      <c r="I2" s="996"/>
      <c r="J2" s="996"/>
      <c r="K2" s="996"/>
      <c r="L2" s="996"/>
      <c r="M2" s="996"/>
      <c r="N2" s="997"/>
      <c r="O2" s="997"/>
      <c r="P2" s="997"/>
      <c r="Q2" s="998"/>
      <c r="R2" s="998"/>
    </row>
    <row r="3" spans="1:18" ht="45" x14ac:dyDescent="0.6">
      <c r="A3" s="999" t="s">
        <v>686</v>
      </c>
      <c r="B3" s="997"/>
      <c r="C3" s="997"/>
      <c r="D3" s="997"/>
      <c r="E3" s="997"/>
      <c r="F3" s="997"/>
      <c r="G3" s="997"/>
      <c r="H3" s="997"/>
      <c r="I3" s="997"/>
      <c r="J3" s="997"/>
      <c r="K3" s="997"/>
      <c r="L3" s="997"/>
      <c r="M3" s="997"/>
      <c r="N3" s="997"/>
      <c r="O3" s="998"/>
      <c r="P3" s="998"/>
      <c r="Q3" s="998"/>
      <c r="R3" s="998"/>
    </row>
    <row r="17" spans="1:11" ht="15.75" thickBot="1" x14ac:dyDescent="0.25"/>
    <row r="18" spans="1:11" x14ac:dyDescent="0.2">
      <c r="A18" s="987" t="s">
        <v>637</v>
      </c>
      <c r="B18" s="1000"/>
    </row>
    <row r="19" spans="1:11" x14ac:dyDescent="0.2">
      <c r="A19" s="1001"/>
      <c r="B19" s="1002"/>
    </row>
    <row r="20" spans="1:11" x14ac:dyDescent="0.2">
      <c r="A20" s="1001"/>
      <c r="B20" s="1002"/>
    </row>
    <row r="21" spans="1:11" x14ac:dyDescent="0.2">
      <c r="A21" s="1001"/>
      <c r="B21" s="1002"/>
    </row>
    <row r="22" spans="1:11" x14ac:dyDescent="0.2">
      <c r="A22" s="1001"/>
      <c r="B22" s="1002"/>
    </row>
    <row r="23" spans="1:11" x14ac:dyDescent="0.2">
      <c r="A23" s="1001"/>
      <c r="B23" s="1002"/>
    </row>
    <row r="24" spans="1:11" x14ac:dyDescent="0.2">
      <c r="A24" s="1001"/>
      <c r="B24" s="1002"/>
    </row>
    <row r="25" spans="1:11" ht="17.25" customHeight="1" x14ac:dyDescent="0.2">
      <c r="A25" s="1001"/>
      <c r="B25" s="1002"/>
    </row>
    <row r="26" spans="1:11" ht="15.75" thickBot="1" x14ac:dyDescent="0.25">
      <c r="A26" s="1003"/>
      <c r="B26" s="1004"/>
    </row>
    <row r="27" spans="1:11" ht="15" customHeight="1" x14ac:dyDescent="0.2">
      <c r="A27" s="1009" t="s">
        <v>546</v>
      </c>
      <c r="B27" s="1010"/>
      <c r="J27" s="987" t="s">
        <v>638</v>
      </c>
      <c r="K27" s="988"/>
    </row>
    <row r="28" spans="1:11" ht="15" customHeight="1" x14ac:dyDescent="0.2">
      <c r="A28" s="1011"/>
      <c r="B28" s="1012"/>
      <c r="J28" s="1005"/>
      <c r="K28" s="1006"/>
    </row>
    <row r="29" spans="1:11" ht="15" customHeight="1" x14ac:dyDescent="0.2">
      <c r="A29" s="1011"/>
      <c r="B29" s="1012"/>
      <c r="J29" s="1005"/>
      <c r="K29" s="1006"/>
    </row>
    <row r="30" spans="1:11" ht="15" customHeight="1" x14ac:dyDescent="0.2">
      <c r="A30" s="1011"/>
      <c r="B30" s="1012"/>
      <c r="J30" s="1005"/>
      <c r="K30" s="1006"/>
    </row>
    <row r="31" spans="1:11" ht="15" customHeight="1" x14ac:dyDescent="0.2">
      <c r="A31" s="1011"/>
      <c r="B31" s="1012"/>
      <c r="J31" s="1005"/>
      <c r="K31" s="1006"/>
    </row>
    <row r="32" spans="1:11" ht="15" customHeight="1" x14ac:dyDescent="0.2">
      <c r="A32" s="1011"/>
      <c r="B32" s="1012"/>
      <c r="J32" s="1005"/>
      <c r="K32" s="1006"/>
    </row>
    <row r="33" spans="1:11" ht="15" customHeight="1" x14ac:dyDescent="0.2">
      <c r="A33" s="1011"/>
      <c r="B33" s="1012"/>
      <c r="J33" s="1005"/>
      <c r="K33" s="1006"/>
    </row>
    <row r="34" spans="1:11" ht="15" customHeight="1" x14ac:dyDescent="0.2">
      <c r="A34" s="1011"/>
      <c r="B34" s="1012"/>
      <c r="J34" s="1005"/>
      <c r="K34" s="1006"/>
    </row>
    <row r="35" spans="1:11" ht="15.75" customHeight="1" thickBot="1" x14ac:dyDescent="0.25">
      <c r="A35" s="1011"/>
      <c r="B35" s="1012"/>
      <c r="J35" s="1007"/>
      <c r="K35" s="1008"/>
    </row>
    <row r="36" spans="1:11" ht="15" customHeight="1" x14ac:dyDescent="0.2">
      <c r="A36" s="1011"/>
      <c r="B36" s="1012"/>
      <c r="J36" s="987" t="s">
        <v>639</v>
      </c>
      <c r="K36" s="988"/>
    </row>
    <row r="37" spans="1:11" ht="15" customHeight="1" x14ac:dyDescent="0.2">
      <c r="A37" s="1011"/>
      <c r="B37" s="1012"/>
      <c r="J37" s="989"/>
      <c r="K37" s="990"/>
    </row>
    <row r="38" spans="1:11" ht="15" customHeight="1" x14ac:dyDescent="0.2">
      <c r="A38" s="1011"/>
      <c r="B38" s="1012"/>
      <c r="J38" s="989"/>
      <c r="K38" s="990"/>
    </row>
    <row r="39" spans="1:11" ht="15" customHeight="1" x14ac:dyDescent="0.2">
      <c r="A39" s="1011"/>
      <c r="B39" s="1012"/>
      <c r="J39" s="989"/>
      <c r="K39" s="990"/>
    </row>
    <row r="40" spans="1:11" ht="15" customHeight="1" x14ac:dyDescent="0.2">
      <c r="A40" s="1011"/>
      <c r="B40" s="1012"/>
      <c r="J40" s="989"/>
      <c r="K40" s="990"/>
    </row>
    <row r="41" spans="1:11" ht="15" customHeight="1" x14ac:dyDescent="0.2">
      <c r="A41" s="1011"/>
      <c r="B41" s="1012"/>
      <c r="J41" s="989"/>
      <c r="K41" s="990"/>
    </row>
    <row r="42" spans="1:11" ht="15" customHeight="1" x14ac:dyDescent="0.2">
      <c r="A42" s="1011"/>
      <c r="B42" s="1012"/>
      <c r="J42" s="989"/>
      <c r="K42" s="990"/>
    </row>
    <row r="43" spans="1:11" ht="15" customHeight="1" x14ac:dyDescent="0.2">
      <c r="A43" s="1011"/>
      <c r="B43" s="1012"/>
      <c r="J43" s="989"/>
      <c r="K43" s="990"/>
    </row>
    <row r="44" spans="1:11" ht="15" customHeight="1" x14ac:dyDescent="0.2">
      <c r="A44" s="1011"/>
      <c r="B44" s="1012"/>
      <c r="J44" s="989"/>
      <c r="K44" s="990"/>
    </row>
    <row r="45" spans="1:11" ht="15" customHeight="1" x14ac:dyDescent="0.2">
      <c r="A45" s="1011"/>
      <c r="B45" s="1012"/>
      <c r="J45" s="989"/>
      <c r="K45" s="990"/>
    </row>
    <row r="46" spans="1:11" ht="15.75" customHeight="1" thickBot="1" x14ac:dyDescent="0.25">
      <c r="A46" s="1013"/>
      <c r="B46" s="1014"/>
      <c r="J46" s="991"/>
      <c r="K46" s="992"/>
    </row>
    <row r="48" spans="1:11" ht="15.75" x14ac:dyDescent="0.2">
      <c r="A48" s="668"/>
      <c r="B48" s="669"/>
    </row>
  </sheetData>
  <mergeCells count="7">
    <mergeCell ref="J36:K46"/>
    <mergeCell ref="A1:N1"/>
    <mergeCell ref="A2:R2"/>
    <mergeCell ref="A3:R3"/>
    <mergeCell ref="A18:B26"/>
    <mergeCell ref="J27:K35"/>
    <mergeCell ref="A27:B46"/>
  </mergeCells>
  <pageMargins left="0.70866141732283472" right="0.70866141732283472" top="0.74803149606299213" bottom="0.74803149606299213" header="0.31496062992125984" footer="0.31496062992125984"/>
  <pageSetup paperSize="8" scale="9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9CCFF"/>
    <pageSetUpPr fitToPage="1"/>
  </sheetPr>
  <dimension ref="A1:N27"/>
  <sheetViews>
    <sheetView showGridLines="0" topLeftCell="A13" zoomScaleNormal="100" zoomScalePageLayoutView="80" workbookViewId="0">
      <selection activeCell="F32" sqref="F32"/>
    </sheetView>
  </sheetViews>
  <sheetFormatPr defaultColWidth="8.77734375" defaultRowHeight="15" x14ac:dyDescent="0.25"/>
  <cols>
    <col min="1" max="1" width="8.109375" style="35" bestFit="1" customWidth="1"/>
    <col min="2" max="13" width="8.77734375" style="35"/>
    <col min="14" max="14" width="5.77734375" style="35" customWidth="1"/>
    <col min="15" max="16384" width="8.77734375" style="35"/>
  </cols>
  <sheetData>
    <row r="1" spans="1:14" s="238" customFormat="1" ht="47.25" customHeight="1" x14ac:dyDescent="0.2">
      <c r="A1" s="1015" t="s">
        <v>529</v>
      </c>
      <c r="B1" s="1016"/>
      <c r="C1" s="1016"/>
      <c r="D1" s="1016"/>
      <c r="E1" s="1016"/>
      <c r="F1" s="1016"/>
      <c r="G1" s="1016"/>
      <c r="H1" s="1016"/>
      <c r="I1" s="1016"/>
      <c r="J1" s="1016"/>
      <c r="K1" s="1016"/>
      <c r="L1" s="1016"/>
      <c r="M1" s="1016"/>
      <c r="N1" s="1016"/>
    </row>
    <row r="2" spans="1:14" ht="43.5" customHeight="1" x14ac:dyDescent="0.6">
      <c r="A2" s="412" t="s">
        <v>63</v>
      </c>
      <c r="B2" s="413"/>
      <c r="C2" s="413"/>
      <c r="D2" s="413"/>
      <c r="E2" s="413"/>
      <c r="F2" s="413"/>
      <c r="G2" s="413"/>
      <c r="H2" s="249"/>
      <c r="I2" s="249"/>
      <c r="J2" s="249"/>
      <c r="K2" s="249"/>
      <c r="L2" s="249"/>
      <c r="M2" s="249"/>
      <c r="N2" s="249"/>
    </row>
    <row r="3" spans="1:14" ht="45" x14ac:dyDescent="0.6">
      <c r="A3" s="412" t="s">
        <v>64</v>
      </c>
      <c r="B3" s="413"/>
      <c r="C3" s="413"/>
      <c r="D3" s="413"/>
      <c r="E3" s="413"/>
      <c r="F3" s="413"/>
      <c r="G3" s="413"/>
      <c r="H3" s="249"/>
      <c r="I3" s="249"/>
      <c r="J3" s="249"/>
      <c r="K3" s="249"/>
      <c r="L3" s="249"/>
      <c r="M3" s="249"/>
      <c r="N3" s="249"/>
    </row>
    <row r="4" spans="1:14" ht="26.25" customHeight="1" x14ac:dyDescent="0.25">
      <c r="H4" s="249"/>
      <c r="I4" s="249"/>
      <c r="J4" s="249"/>
      <c r="K4" s="249"/>
      <c r="L4" s="249"/>
      <c r="M4" s="249"/>
      <c r="N4" s="249"/>
    </row>
    <row r="5" spans="1:14" s="36" customFormat="1" ht="40.5" customHeight="1" x14ac:dyDescent="0.5">
      <c r="A5" s="628" t="s">
        <v>687</v>
      </c>
      <c r="B5" s="414"/>
      <c r="C5" s="414"/>
      <c r="D5" s="414"/>
      <c r="E5" s="414"/>
      <c r="F5" s="414"/>
      <c r="G5" s="414"/>
      <c r="H5" s="414"/>
      <c r="I5" s="414"/>
      <c r="J5" s="414"/>
      <c r="K5" s="414"/>
      <c r="L5" s="414"/>
      <c r="M5" s="414"/>
      <c r="N5" s="414"/>
    </row>
    <row r="6" spans="1:14" ht="63" customHeight="1" x14ac:dyDescent="0.25">
      <c r="A6" s="1017" t="s">
        <v>65</v>
      </c>
      <c r="B6" s="1017"/>
      <c r="C6" s="1017"/>
      <c r="D6" s="1017"/>
      <c r="E6" s="1017"/>
      <c r="F6" s="1017"/>
      <c r="G6" s="1017"/>
      <c r="H6" s="1017"/>
      <c r="I6" s="1017"/>
      <c r="J6" s="1017"/>
      <c r="K6" s="1017"/>
      <c r="L6" s="1017"/>
      <c r="M6" s="1017"/>
      <c r="N6" s="1017"/>
    </row>
    <row r="7" spans="1:14" ht="13.5" customHeight="1" x14ac:dyDescent="0.25">
      <c r="A7" s="415" t="s">
        <v>12</v>
      </c>
      <c r="B7" s="413"/>
      <c r="C7" s="413"/>
      <c r="D7" s="413"/>
      <c r="E7" s="413"/>
      <c r="F7" s="413"/>
      <c r="G7" s="413"/>
      <c r="H7" s="413"/>
      <c r="I7" s="413"/>
      <c r="J7" s="413"/>
      <c r="K7" s="413"/>
      <c r="L7" s="413"/>
      <c r="M7" s="413"/>
      <c r="N7" s="413"/>
    </row>
    <row r="8" spans="1:14" ht="12" customHeight="1" x14ac:dyDescent="0.25">
      <c r="A8" s="657" t="s">
        <v>806</v>
      </c>
      <c r="B8" s="413"/>
      <c r="C8" s="413"/>
      <c r="D8" s="413"/>
      <c r="E8" s="413"/>
      <c r="F8" s="413"/>
      <c r="G8" s="413"/>
      <c r="H8" s="413"/>
      <c r="I8" s="413"/>
      <c r="J8" s="413"/>
      <c r="K8" s="413"/>
      <c r="L8" s="413"/>
      <c r="M8" s="413"/>
      <c r="N8" s="413"/>
    </row>
    <row r="9" spans="1:14" ht="12" customHeight="1" x14ac:dyDescent="0.25">
      <c r="A9" s="416" t="s">
        <v>539</v>
      </c>
      <c r="B9" s="413"/>
      <c r="C9" s="413"/>
      <c r="D9" s="413"/>
      <c r="E9" s="413"/>
      <c r="F9" s="413"/>
      <c r="G9" s="413"/>
      <c r="H9" s="413"/>
      <c r="I9" s="413"/>
      <c r="J9" s="413"/>
      <c r="K9" s="413"/>
      <c r="L9" s="413"/>
      <c r="M9" s="413"/>
      <c r="N9" s="413"/>
    </row>
    <row r="10" spans="1:14" ht="12" customHeight="1" x14ac:dyDescent="0.25">
      <c r="A10" s="415" t="s">
        <v>641</v>
      </c>
      <c r="B10" s="413"/>
      <c r="C10" s="413"/>
      <c r="D10" s="413"/>
      <c r="E10" s="413"/>
      <c r="F10" s="413"/>
      <c r="G10" s="413"/>
      <c r="H10" s="413"/>
      <c r="I10" s="413"/>
      <c r="J10" s="413"/>
      <c r="K10" s="413"/>
      <c r="L10" s="413"/>
      <c r="M10" s="413"/>
      <c r="N10" s="413"/>
    </row>
    <row r="11" spans="1:14" ht="12" customHeight="1" x14ac:dyDescent="0.25">
      <c r="A11" s="415"/>
      <c r="B11" s="416" t="s">
        <v>640</v>
      </c>
      <c r="C11" s="413"/>
      <c r="D11" s="413"/>
      <c r="E11" s="413"/>
      <c r="F11" s="413"/>
      <c r="G11" s="413"/>
      <c r="H11" s="413"/>
      <c r="I11" s="413"/>
      <c r="J11" s="413"/>
      <c r="K11" s="413"/>
      <c r="L11" s="413"/>
      <c r="M11" s="413"/>
      <c r="N11" s="413"/>
    </row>
    <row r="12" spans="1:14" ht="12" customHeight="1" x14ac:dyDescent="0.25">
      <c r="A12" s="415"/>
      <c r="B12" s="413"/>
      <c r="C12" s="413"/>
      <c r="D12" s="413"/>
      <c r="E12" s="413"/>
      <c r="F12" s="413"/>
      <c r="G12" s="413"/>
      <c r="H12" s="413"/>
      <c r="I12" s="413"/>
      <c r="J12" s="413"/>
      <c r="K12" s="413"/>
      <c r="L12" s="413"/>
      <c r="M12" s="413"/>
      <c r="N12" s="413"/>
    </row>
    <row r="13" spans="1:14" ht="19.5" customHeight="1" x14ac:dyDescent="0.25">
      <c r="F13" s="413"/>
      <c r="G13" s="413"/>
      <c r="H13" s="413"/>
      <c r="I13" s="413"/>
      <c r="J13" s="413"/>
      <c r="K13" s="413"/>
      <c r="L13" s="413"/>
      <c r="M13" s="413"/>
      <c r="N13" s="413"/>
    </row>
    <row r="15" spans="1:14" x14ac:dyDescent="0.25">
      <c r="B15" s="521" t="s">
        <v>425</v>
      </c>
    </row>
    <row r="16" spans="1:14" ht="15.75" thickBot="1" x14ac:dyDescent="0.3"/>
    <row r="17" spans="2:12" ht="23.25" x14ac:dyDescent="0.25">
      <c r="B17" s="297" t="s">
        <v>124</v>
      </c>
      <c r="C17" s="368" t="s">
        <v>87</v>
      </c>
      <c r="D17" s="369"/>
      <c r="E17" s="370"/>
      <c r="F17" s="515"/>
      <c r="G17" s="515"/>
      <c r="H17" s="515"/>
      <c r="I17" s="515"/>
      <c r="J17" s="516"/>
      <c r="K17" s="517">
        <f>'Corporate Priority 1'!C46+'Corporate Priority 2'!C44+'Corporate Priority 3'!C45+'Corporate Priority 4'!C44+'Corporate Priority 5'!C44</f>
        <v>33</v>
      </c>
      <c r="L17" s="536">
        <f>(K17/SUM(K17:K22))</f>
        <v>0.31428571428571428</v>
      </c>
    </row>
    <row r="18" spans="2:12" ht="23.25" x14ac:dyDescent="0.25">
      <c r="B18" s="293" t="s">
        <v>126</v>
      </c>
      <c r="C18" s="513" t="s">
        <v>88</v>
      </c>
      <c r="D18" s="24"/>
      <c r="E18" s="514"/>
      <c r="F18" s="511"/>
      <c r="G18" s="511"/>
      <c r="H18" s="511"/>
      <c r="I18" s="511"/>
      <c r="J18" s="512"/>
      <c r="K18" s="519">
        <f>'Corporate Priority 1'!C47+'Corporate Priority 2'!C45+'Corporate Priority 3'!C46+'Corporate Priority 4'!C45+'Corporate Priority 5'!C45</f>
        <v>7</v>
      </c>
      <c r="L18" s="537">
        <f>(K18/SUM(K17:K22))</f>
        <v>6.6666666666666666E-2</v>
      </c>
    </row>
    <row r="19" spans="2:12" ht="24" thickBot="1" x14ac:dyDescent="0.3">
      <c r="B19" s="292" t="s">
        <v>125</v>
      </c>
      <c r="C19" s="508" t="s">
        <v>89</v>
      </c>
      <c r="D19" s="276"/>
      <c r="E19" s="509"/>
      <c r="F19" s="506"/>
      <c r="G19" s="506"/>
      <c r="H19" s="506"/>
      <c r="I19" s="506"/>
      <c r="J19" s="507"/>
      <c r="K19" s="520">
        <f>'Corporate Priority 1'!C48+'Corporate Priority 2'!C46+'Corporate Priority 3'!C47+'Corporate Priority 4'!C46+'Corporate Priority 5'!C46</f>
        <v>27</v>
      </c>
      <c r="L19" s="538">
        <f>(K19/SUM(K17:K22))</f>
        <v>0.25714285714285712</v>
      </c>
    </row>
    <row r="20" spans="2:12" ht="20.25" x14ac:dyDescent="0.25">
      <c r="B20" s="503" t="s">
        <v>123</v>
      </c>
      <c r="C20" s="368" t="s">
        <v>90</v>
      </c>
      <c r="D20" s="515"/>
      <c r="E20" s="515"/>
      <c r="F20" s="515"/>
      <c r="G20" s="515"/>
      <c r="H20" s="515"/>
      <c r="I20" s="515"/>
      <c r="J20" s="516"/>
      <c r="K20" s="518">
        <f>'Corporate Priority 1'!C49+'Corporate Priority 2'!C47+'Corporate Priority 3'!C48+'Corporate Priority 4'!C47+'Corporate Priority 5'!C47</f>
        <v>0</v>
      </c>
      <c r="L20" s="536">
        <f>(K20/SUM(K17:K22))</f>
        <v>0</v>
      </c>
    </row>
    <row r="21" spans="2:12" ht="20.25" x14ac:dyDescent="0.25">
      <c r="B21" s="504" t="s">
        <v>135</v>
      </c>
      <c r="C21" s="398" t="s">
        <v>91</v>
      </c>
      <c r="D21" s="511"/>
      <c r="E21" s="511"/>
      <c r="F21" s="511"/>
      <c r="G21" s="511"/>
      <c r="H21" s="511"/>
      <c r="I21" s="511"/>
      <c r="J21" s="512"/>
      <c r="K21" s="519">
        <f>'Corporate Priority 1'!C50+'Corporate Priority 2'!C48+'Corporate Priority 3'!C49+'Corporate Priority 4'!C48+'Corporate Priority 5'!C48</f>
        <v>19</v>
      </c>
      <c r="L21" s="537">
        <f>(K21/SUM(K17:K22))</f>
        <v>0.18095238095238095</v>
      </c>
    </row>
    <row r="22" spans="2:12" ht="24.75" customHeight="1" thickBot="1" x14ac:dyDescent="0.3">
      <c r="B22" s="505" t="s">
        <v>136</v>
      </c>
      <c r="C22" s="510" t="s">
        <v>92</v>
      </c>
      <c r="D22" s="506"/>
      <c r="E22" s="506"/>
      <c r="F22" s="506"/>
      <c r="G22" s="506"/>
      <c r="H22" s="506"/>
      <c r="I22" s="506"/>
      <c r="J22" s="507"/>
      <c r="K22" s="520">
        <f>'Corporate Priority 1'!C51+'Corporate Priority 2'!C49+'Corporate Priority 3'!C50+'Corporate Priority 4'!C49+'Corporate Priority 5'!C49</f>
        <v>19</v>
      </c>
      <c r="L22" s="538">
        <f>(K22/SUM(K17:K22))</f>
        <v>0.18095238095238095</v>
      </c>
    </row>
    <row r="23" spans="2:12" ht="15.75" thickBot="1" x14ac:dyDescent="0.3"/>
    <row r="24" spans="2:12" ht="30.75" customHeight="1" x14ac:dyDescent="0.45">
      <c r="B24" s="522" t="s">
        <v>94</v>
      </c>
      <c r="C24" s="1018" t="s">
        <v>486</v>
      </c>
      <c r="D24" s="1019"/>
      <c r="E24" s="1019"/>
      <c r="F24" s="1019"/>
      <c r="G24" s="515"/>
      <c r="H24" s="515"/>
      <c r="I24" s="515"/>
      <c r="J24" s="515"/>
      <c r="K24" s="517">
        <f>'Corporate Priority 1'!C52+'Corporate Priority 2'!C50+'Corporate Priority 3'!C51+'Corporate Priority 4'!C50+'Corporate Priority 5'!C50</f>
        <v>36</v>
      </c>
    </row>
    <row r="25" spans="2:12" ht="32.25" customHeight="1" x14ac:dyDescent="0.45">
      <c r="B25" s="523" t="s">
        <v>96</v>
      </c>
      <c r="C25" s="372" t="s">
        <v>97</v>
      </c>
      <c r="D25" s="373"/>
      <c r="E25" s="373"/>
      <c r="F25" s="373"/>
      <c r="G25" s="524"/>
      <c r="H25" s="524"/>
      <c r="I25" s="524"/>
      <c r="J25" s="524"/>
      <c r="K25" s="519">
        <f>'Corporate Priority 1'!C53+'Corporate Priority 2'!C51+'Corporate Priority 3'!C52+'Corporate Priority 4'!C51+'Corporate Priority 5'!C51</f>
        <v>19</v>
      </c>
    </row>
    <row r="26" spans="2:12" ht="33.75" customHeight="1" x14ac:dyDescent="0.45">
      <c r="B26" s="530" t="s">
        <v>95</v>
      </c>
      <c r="C26" s="531" t="s">
        <v>487</v>
      </c>
      <c r="D26" s="532"/>
      <c r="E26" s="532"/>
      <c r="F26" s="532"/>
      <c r="G26" s="533"/>
      <c r="H26" s="533"/>
      <c r="I26" s="533"/>
      <c r="J26" s="533"/>
      <c r="K26" s="519">
        <f>'Corporate Priority 1'!C54+'Corporate Priority 2'!C52+'Corporate Priority 3'!C53+'Corporate Priority 4'!C52+'Corporate Priority 5'!C52</f>
        <v>27</v>
      </c>
    </row>
    <row r="27" spans="2:12" ht="35.25" thickBot="1" x14ac:dyDescent="0.5">
      <c r="B27" s="534"/>
      <c r="C27" s="490" t="s">
        <v>434</v>
      </c>
      <c r="D27" s="491"/>
      <c r="E27" s="491"/>
      <c r="F27" s="491"/>
      <c r="G27" s="525"/>
      <c r="H27" s="525"/>
      <c r="I27" s="525"/>
      <c r="J27" s="535"/>
      <c r="K27" s="520">
        <f>'Corporate Priority 1'!C55+'Corporate Priority 2'!C53+'Corporate Priority 3'!C54+'Corporate Priority 4'!C53+'Corporate Priority 5'!C53</f>
        <v>23</v>
      </c>
    </row>
  </sheetData>
  <mergeCells count="3">
    <mergeCell ref="A1:N1"/>
    <mergeCell ref="A6:N6"/>
    <mergeCell ref="C24:F24"/>
  </mergeCells>
  <conditionalFormatting sqref="B17">
    <cfRule type="cellIs" dxfId="810" priority="19" operator="equal">
      <formula>"g"</formula>
    </cfRule>
    <cfRule type="cellIs" dxfId="809" priority="20" operator="equal">
      <formula>"c"</formula>
    </cfRule>
  </conditionalFormatting>
  <conditionalFormatting sqref="B17">
    <cfRule type="cellIs" dxfId="808" priority="21" operator="equal">
      <formula>"="</formula>
    </cfRule>
    <cfRule type="cellIs" dxfId="807" priority="22" operator="equal">
      <formula>"r"</formula>
    </cfRule>
    <cfRule type="cellIs" dxfId="806" priority="23" operator="equal">
      <formula>"a"</formula>
    </cfRule>
    <cfRule type="cellIs" dxfId="805" priority="24" operator="equal">
      <formula>"@"</formula>
    </cfRule>
  </conditionalFormatting>
  <conditionalFormatting sqref="B20:B22">
    <cfRule type="cellIs" dxfId="804" priority="13" operator="equal">
      <formula>"g"</formula>
    </cfRule>
    <cfRule type="cellIs" dxfId="803" priority="14" operator="equal">
      <formula>"c"</formula>
    </cfRule>
  </conditionalFormatting>
  <conditionalFormatting sqref="B20:B22">
    <cfRule type="cellIs" dxfId="802" priority="15" operator="equal">
      <formula>"="</formula>
    </cfRule>
    <cfRule type="cellIs" dxfId="801" priority="16" operator="equal">
      <formula>"r"</formula>
    </cfRule>
    <cfRule type="cellIs" dxfId="800" priority="17" operator="equal">
      <formula>"a"</formula>
    </cfRule>
    <cfRule type="cellIs" dxfId="799" priority="18" operator="equal">
      <formula>"@"</formula>
    </cfRule>
  </conditionalFormatting>
  <conditionalFormatting sqref="B19">
    <cfRule type="cellIs" dxfId="798" priority="7" operator="equal">
      <formula>"g"</formula>
    </cfRule>
    <cfRule type="cellIs" dxfId="797" priority="8" operator="equal">
      <formula>"c"</formula>
    </cfRule>
  </conditionalFormatting>
  <conditionalFormatting sqref="B19">
    <cfRule type="cellIs" dxfId="796" priority="9" operator="equal">
      <formula>"="</formula>
    </cfRule>
    <cfRule type="cellIs" dxfId="795" priority="10" operator="equal">
      <formula>"r"</formula>
    </cfRule>
    <cfRule type="cellIs" dxfId="794" priority="11" operator="equal">
      <formula>"a"</formula>
    </cfRule>
    <cfRule type="cellIs" dxfId="793" priority="12" operator="equal">
      <formula>"@"</formula>
    </cfRule>
  </conditionalFormatting>
  <conditionalFormatting sqref="B18">
    <cfRule type="cellIs" dxfId="792" priority="1" operator="equal">
      <formula>"g"</formula>
    </cfRule>
    <cfRule type="cellIs" dxfId="791" priority="2" operator="equal">
      <formula>"c"</formula>
    </cfRule>
  </conditionalFormatting>
  <conditionalFormatting sqref="B18">
    <cfRule type="cellIs" dxfId="790" priority="3" operator="equal">
      <formula>"="</formula>
    </cfRule>
    <cfRule type="cellIs" dxfId="789" priority="4" operator="equal">
      <formula>"r"</formula>
    </cfRule>
    <cfRule type="cellIs" dxfId="788" priority="5" operator="equal">
      <formula>"a"</formula>
    </cfRule>
    <cfRule type="cellIs" dxfId="787" priority="6" operator="equal">
      <formula>"@"</formula>
    </cfRule>
  </conditionalFormatting>
  <printOptions horizontalCentered="1"/>
  <pageMargins left="0.23622047244094491" right="0.23622047244094491" top="0.74803149606299213" bottom="0.74803149606299213" header="0.31496062992125984" footer="0.31496062992125984"/>
  <pageSetup paperSize="8" orientation="landscape" r:id="rId1"/>
  <headerFooter>
    <oddHeader xml:space="preserve">&amp;R&amp;11&amp;K7030A0 </oddHeader>
    <oddFooter>&amp;R&amp;8&amp;P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pageSetUpPr fitToPage="1"/>
  </sheetPr>
  <dimension ref="A1:W56"/>
  <sheetViews>
    <sheetView showGridLines="0" topLeftCell="B4" zoomScale="75" zoomScaleNormal="75" zoomScaleSheetLayoutView="100" workbookViewId="0">
      <pane ySplit="3270" topLeftCell="A33" activePane="bottomLeft"/>
      <selection activeCell="J7" sqref="J7:K7"/>
      <selection pane="bottomLeft" activeCell="E34" sqref="E34"/>
    </sheetView>
  </sheetViews>
  <sheetFormatPr defaultColWidth="13.109375" defaultRowHeight="20.25" x14ac:dyDescent="0.2"/>
  <cols>
    <col min="1" max="1" width="9.88671875" style="33" customWidth="1"/>
    <col min="2" max="2" width="13.77734375" style="306" customWidth="1"/>
    <col min="3" max="3" width="8" style="31" customWidth="1"/>
    <col min="4" max="4" width="21.21875" style="304" customWidth="1"/>
    <col min="5" max="5" width="50.109375" style="47" bestFit="1" customWidth="1"/>
    <col min="6" max="6" width="9" style="261" customWidth="1"/>
    <col min="7" max="7" width="11.33203125" style="47" customWidth="1"/>
    <col min="8" max="8" width="9.21875" style="31" customWidth="1"/>
    <col min="9" max="9" width="10.33203125" style="47" customWidth="1"/>
    <col min="10" max="10" width="9" style="308" customWidth="1"/>
    <col min="11" max="11" width="6.33203125" style="308" customWidth="1"/>
    <col min="12" max="13" width="9.88671875" style="31" customWidth="1"/>
    <col min="14" max="14" width="11.77734375" style="304" customWidth="1"/>
    <col min="15" max="17" width="12.33203125" style="304" customWidth="1"/>
    <col min="18" max="20" width="13.109375" style="304"/>
    <col min="21" max="21" width="33.33203125" style="303" customWidth="1"/>
    <col min="22" max="22" width="0.88671875" style="90" customWidth="1"/>
    <col min="23" max="16384" width="13.109375" style="32"/>
  </cols>
  <sheetData>
    <row r="1" spans="1:23" s="239" customFormat="1" ht="30.75" customHeight="1" thickBot="1" x14ac:dyDescent="0.25">
      <c r="A1" s="252" t="s">
        <v>71</v>
      </c>
      <c r="B1" s="252"/>
      <c r="C1" s="240"/>
      <c r="D1" s="316"/>
      <c r="E1" s="256"/>
      <c r="F1" s="258"/>
      <c r="G1" s="241"/>
      <c r="H1" s="242"/>
      <c r="I1" s="241"/>
      <c r="J1" s="319"/>
      <c r="K1" s="319"/>
      <c r="L1" s="242"/>
      <c r="M1" s="242"/>
      <c r="N1" s="318"/>
      <c r="O1" s="318"/>
      <c r="P1" s="318"/>
      <c r="Q1" s="318"/>
      <c r="R1" s="318"/>
      <c r="S1" s="318"/>
      <c r="T1" s="318"/>
      <c r="U1" s="317"/>
    </row>
    <row r="2" spans="1:23" s="273" customFormat="1" ht="33.75" customHeight="1" thickBot="1" x14ac:dyDescent="0.25">
      <c r="A2" s="1058" t="s">
        <v>86</v>
      </c>
      <c r="B2" s="1059"/>
      <c r="C2" s="302" t="s">
        <v>99</v>
      </c>
      <c r="D2" s="549"/>
      <c r="E2" s="301"/>
      <c r="F2" s="300"/>
      <c r="G2" s="301"/>
      <c r="H2" s="299"/>
      <c r="I2" s="301"/>
      <c r="J2" s="301"/>
      <c r="K2" s="301"/>
      <c r="L2" s="299"/>
      <c r="M2" s="299"/>
      <c r="N2" s="489"/>
      <c r="O2" s="489"/>
      <c r="P2" s="489"/>
      <c r="Q2" s="489"/>
      <c r="R2" s="1081"/>
      <c r="S2" s="1081"/>
      <c r="T2" s="1081"/>
      <c r="U2" s="1082"/>
    </row>
    <row r="3" spans="1:23" s="271" customFormat="1" ht="27" customHeight="1" x14ac:dyDescent="0.2">
      <c r="A3" s="1060"/>
      <c r="B3" s="1061"/>
      <c r="C3" s="575" t="s">
        <v>124</v>
      </c>
      <c r="D3" s="369" t="s">
        <v>87</v>
      </c>
      <c r="E3" s="369"/>
      <c r="F3" s="369"/>
      <c r="G3" s="572" t="s">
        <v>123</v>
      </c>
      <c r="H3" s="369" t="s">
        <v>90</v>
      </c>
      <c r="I3" s="369"/>
      <c r="J3" s="369"/>
      <c r="K3" s="369"/>
      <c r="L3" s="369"/>
      <c r="M3" s="369"/>
      <c r="N3" s="369"/>
      <c r="O3" s="369"/>
      <c r="P3" s="696"/>
      <c r="Q3" s="696"/>
      <c r="R3" s="1071"/>
      <c r="S3" s="1071"/>
      <c r="T3" s="1071"/>
      <c r="U3" s="1072"/>
    </row>
    <row r="4" spans="1:23" s="271" customFormat="1" ht="39" customHeight="1" x14ac:dyDescent="0.2">
      <c r="A4" s="1060"/>
      <c r="B4" s="1061"/>
      <c r="C4" s="576" t="s">
        <v>126</v>
      </c>
      <c r="D4" s="275" t="s">
        <v>88</v>
      </c>
      <c r="E4" s="275"/>
      <c r="F4" s="275"/>
      <c r="G4" s="573" t="s">
        <v>135</v>
      </c>
      <c r="H4" s="1077" t="s">
        <v>91</v>
      </c>
      <c r="I4" s="1077"/>
      <c r="J4" s="1077"/>
      <c r="K4" s="1077"/>
      <c r="L4" s="1077"/>
      <c r="M4" s="1077"/>
      <c r="N4" s="1077"/>
      <c r="O4" s="1078"/>
      <c r="P4" s="885"/>
      <c r="Q4" s="661"/>
      <c r="R4" s="1073"/>
      <c r="S4" s="1073"/>
      <c r="T4" s="1073"/>
      <c r="U4" s="1074"/>
    </row>
    <row r="5" spans="1:23" s="271" customFormat="1" ht="37.5" customHeight="1" thickBot="1" x14ac:dyDescent="0.25">
      <c r="A5" s="1062"/>
      <c r="B5" s="1063"/>
      <c r="C5" s="577" t="s">
        <v>125</v>
      </c>
      <c r="D5" s="289" t="s">
        <v>89</v>
      </c>
      <c r="E5" s="289"/>
      <c r="F5" s="289"/>
      <c r="G5" s="574" t="s">
        <v>136</v>
      </c>
      <c r="H5" s="1079" t="s">
        <v>92</v>
      </c>
      <c r="I5" s="1079"/>
      <c r="J5" s="1079"/>
      <c r="K5" s="1079"/>
      <c r="L5" s="1079"/>
      <c r="M5" s="1079"/>
      <c r="N5" s="1079"/>
      <c r="O5" s="1080"/>
      <c r="P5" s="886"/>
      <c r="Q5" s="662"/>
      <c r="R5" s="1075"/>
      <c r="S5" s="1075"/>
      <c r="T5" s="1075"/>
      <c r="U5" s="1076"/>
    </row>
    <row r="6" spans="1:23" s="239" customFormat="1" ht="9.75" customHeight="1" thickBot="1" x14ac:dyDescent="0.25">
      <c r="B6" s="315"/>
      <c r="D6" s="315"/>
      <c r="F6" s="259"/>
      <c r="J6" s="341"/>
      <c r="K6" s="341"/>
      <c r="M6" s="250"/>
      <c r="N6" s="340"/>
      <c r="O6" s="340"/>
      <c r="P6" s="340"/>
      <c r="Q6" s="340"/>
      <c r="R6" s="340"/>
      <c r="S6" s="340"/>
      <c r="T6" s="340"/>
      <c r="U6" s="339"/>
    </row>
    <row r="7" spans="1:23" s="243" customFormat="1" ht="45" customHeight="1" thickBot="1" x14ac:dyDescent="0.25">
      <c r="A7" s="244"/>
      <c r="B7" s="326"/>
      <c r="C7" s="1037" t="s">
        <v>66</v>
      </c>
      <c r="D7" s="1069" t="s">
        <v>436</v>
      </c>
      <c r="E7" s="1040" t="s">
        <v>72</v>
      </c>
      <c r="F7" s="1043" t="s">
        <v>245</v>
      </c>
      <c r="G7" s="1046" t="s">
        <v>67</v>
      </c>
      <c r="H7" s="1035" t="s">
        <v>85</v>
      </c>
      <c r="I7" s="1046" t="s">
        <v>153</v>
      </c>
      <c r="J7" s="1084"/>
      <c r="K7" s="1085"/>
      <c r="L7" s="1020" t="s">
        <v>239</v>
      </c>
      <c r="M7" s="1021"/>
      <c r="N7" s="1021"/>
      <c r="O7" s="1021"/>
      <c r="P7" s="1021"/>
      <c r="Q7" s="1021"/>
      <c r="R7" s="1022"/>
      <c r="S7" s="1022"/>
      <c r="T7" s="1023"/>
      <c r="U7" s="1064" t="s">
        <v>421</v>
      </c>
      <c r="V7" s="245"/>
      <c r="W7" s="236"/>
    </row>
    <row r="8" spans="1:23" s="243" customFormat="1" ht="29.25" customHeight="1" x14ac:dyDescent="0.2">
      <c r="A8" s="1033" t="s">
        <v>262</v>
      </c>
      <c r="B8" s="1049" t="s">
        <v>242</v>
      </c>
      <c r="C8" s="1038"/>
      <c r="D8" s="1070"/>
      <c r="E8" s="1041"/>
      <c r="F8" s="1044"/>
      <c r="G8" s="1047"/>
      <c r="H8" s="1036"/>
      <c r="I8" s="1047"/>
      <c r="J8" s="1045" t="s">
        <v>98</v>
      </c>
      <c r="K8" s="1045" t="s">
        <v>93</v>
      </c>
      <c r="L8" s="1067" t="s">
        <v>119</v>
      </c>
      <c r="M8" s="1068"/>
      <c r="N8" s="1087" t="s">
        <v>68</v>
      </c>
      <c r="O8" s="1088"/>
      <c r="P8" s="1088"/>
      <c r="Q8" s="1089"/>
      <c r="R8" s="1024" t="s">
        <v>116</v>
      </c>
      <c r="S8" s="1025"/>
      <c r="T8" s="1026"/>
      <c r="U8" s="1065"/>
      <c r="V8" s="245"/>
      <c r="W8" s="237"/>
    </row>
    <row r="9" spans="1:23" s="246" customFormat="1" ht="41.25" customHeight="1" thickBot="1" x14ac:dyDescent="0.25">
      <c r="A9" s="1034"/>
      <c r="B9" s="1050"/>
      <c r="C9" s="1039"/>
      <c r="D9" s="1070"/>
      <c r="E9" s="1042"/>
      <c r="F9" s="1045"/>
      <c r="G9" s="1048"/>
      <c r="H9" s="1036"/>
      <c r="I9" s="1048"/>
      <c r="J9" s="1083"/>
      <c r="K9" s="1086"/>
      <c r="L9" s="367" t="s">
        <v>69</v>
      </c>
      <c r="M9" s="717" t="s">
        <v>70</v>
      </c>
      <c r="N9" s="697" t="s">
        <v>607</v>
      </c>
      <c r="O9" s="367" t="s">
        <v>501</v>
      </c>
      <c r="P9" s="717" t="s">
        <v>542</v>
      </c>
      <c r="Q9" s="717" t="s">
        <v>688</v>
      </c>
      <c r="R9" s="587">
        <v>42736</v>
      </c>
      <c r="S9" s="587">
        <v>42767</v>
      </c>
      <c r="T9" s="887">
        <v>42795</v>
      </c>
      <c r="U9" s="1066"/>
      <c r="V9" s="247"/>
      <c r="W9" s="236"/>
    </row>
    <row r="10" spans="1:23" s="34" customFormat="1" ht="153.75" customHeight="1" x14ac:dyDescent="0.2">
      <c r="A10" s="1029" t="s">
        <v>260</v>
      </c>
      <c r="B10" s="1052" t="s">
        <v>243</v>
      </c>
      <c r="C10" s="352" t="s">
        <v>73</v>
      </c>
      <c r="D10" s="1056" t="s">
        <v>437</v>
      </c>
      <c r="E10" s="465" t="s">
        <v>354</v>
      </c>
      <c r="F10" s="362" t="s">
        <v>249</v>
      </c>
      <c r="G10" s="332" t="s">
        <v>485</v>
      </c>
      <c r="H10" s="331" t="s">
        <v>116</v>
      </c>
      <c r="I10" s="623" t="s">
        <v>358</v>
      </c>
      <c r="J10" s="279" t="s">
        <v>135</v>
      </c>
      <c r="K10" s="592" t="s">
        <v>95</v>
      </c>
      <c r="L10" s="333">
        <v>347.1</v>
      </c>
      <c r="M10" s="718">
        <v>320</v>
      </c>
      <c r="N10" s="698">
        <v>356</v>
      </c>
      <c r="O10" s="333">
        <v>390.4</v>
      </c>
      <c r="P10" s="900">
        <v>380</v>
      </c>
      <c r="Q10" s="901">
        <v>359.8</v>
      </c>
      <c r="R10" s="902">
        <v>359.2</v>
      </c>
      <c r="S10" s="333">
        <v>355.7</v>
      </c>
      <c r="T10" s="333">
        <v>359.8</v>
      </c>
      <c r="U10" s="903" t="s">
        <v>689</v>
      </c>
      <c r="V10" s="91"/>
      <c r="W10" s="30"/>
    </row>
    <row r="11" spans="1:23" s="127" customFormat="1" ht="77.25" customHeight="1" x14ac:dyDescent="0.2">
      <c r="A11" s="1030"/>
      <c r="B11" s="1051"/>
      <c r="C11" s="337" t="s">
        <v>74</v>
      </c>
      <c r="D11" s="1057"/>
      <c r="E11" s="336" t="s">
        <v>138</v>
      </c>
      <c r="F11" s="353" t="s">
        <v>250</v>
      </c>
      <c r="G11" s="321" t="s">
        <v>121</v>
      </c>
      <c r="H11" s="353" t="s">
        <v>196</v>
      </c>
      <c r="I11" s="401" t="s">
        <v>359</v>
      </c>
      <c r="J11" s="277" t="s">
        <v>124</v>
      </c>
      <c r="K11" s="493" t="s">
        <v>94</v>
      </c>
      <c r="L11" s="381">
        <v>1</v>
      </c>
      <c r="M11" s="719">
        <v>1</v>
      </c>
      <c r="N11" s="699">
        <v>0.24</v>
      </c>
      <c r="O11" s="593">
        <v>0.46</v>
      </c>
      <c r="P11" s="739">
        <v>0.68</v>
      </c>
      <c r="Q11" s="739">
        <v>1</v>
      </c>
      <c r="R11" s="593">
        <v>0.77</v>
      </c>
      <c r="S11" s="593">
        <v>0.89</v>
      </c>
      <c r="T11" s="905">
        <v>1</v>
      </c>
      <c r="U11" s="904" t="s">
        <v>690</v>
      </c>
      <c r="V11" s="128"/>
      <c r="W11" s="126"/>
    </row>
    <row r="12" spans="1:23" s="127" customFormat="1" ht="321.75" customHeight="1" x14ac:dyDescent="0.2">
      <c r="A12" s="1030"/>
      <c r="B12" s="1051"/>
      <c r="C12" s="337" t="s">
        <v>75</v>
      </c>
      <c r="D12" s="361" t="s">
        <v>516</v>
      </c>
      <c r="E12" s="469" t="s">
        <v>360</v>
      </c>
      <c r="F12" s="361" t="s">
        <v>249</v>
      </c>
      <c r="G12" s="321" t="s">
        <v>120</v>
      </c>
      <c r="H12" s="353" t="s">
        <v>116</v>
      </c>
      <c r="I12" s="441" t="s">
        <v>274</v>
      </c>
      <c r="J12" s="277" t="s">
        <v>125</v>
      </c>
      <c r="K12" s="493" t="s">
        <v>94</v>
      </c>
      <c r="L12" s="441">
        <v>0.22800000000000001</v>
      </c>
      <c r="M12" s="720" t="s">
        <v>417</v>
      </c>
      <c r="N12" s="700">
        <v>0.29899999999999999</v>
      </c>
      <c r="O12" s="690">
        <v>0.30399999999999999</v>
      </c>
      <c r="P12" s="691">
        <v>0.28299999999999997</v>
      </c>
      <c r="Q12" s="906">
        <v>0.27500000000000002</v>
      </c>
      <c r="R12" s="907">
        <v>0.28000000000000003</v>
      </c>
      <c r="S12" s="690">
        <v>0.27700000000000002</v>
      </c>
      <c r="T12" s="690">
        <v>0.27500000000000002</v>
      </c>
      <c r="U12" s="908" t="s">
        <v>691</v>
      </c>
      <c r="V12" s="128"/>
      <c r="W12" s="126"/>
    </row>
    <row r="13" spans="1:23" s="127" customFormat="1" ht="268.5" customHeight="1" x14ac:dyDescent="0.2">
      <c r="A13" s="1030"/>
      <c r="B13" s="1051"/>
      <c r="C13" s="337" t="s">
        <v>76</v>
      </c>
      <c r="D13" s="353" t="s">
        <v>438</v>
      </c>
      <c r="E13" s="469" t="s">
        <v>361</v>
      </c>
      <c r="F13" s="361" t="s">
        <v>249</v>
      </c>
      <c r="G13" s="321" t="s">
        <v>120</v>
      </c>
      <c r="H13" s="353" t="s">
        <v>116</v>
      </c>
      <c r="I13" s="459">
        <v>0.04</v>
      </c>
      <c r="J13" s="272" t="s">
        <v>125</v>
      </c>
      <c r="K13" s="586" t="s">
        <v>96</v>
      </c>
      <c r="L13" s="470">
        <v>0.04</v>
      </c>
      <c r="M13" s="721">
        <v>4.7E-2</v>
      </c>
      <c r="N13" s="701">
        <v>6.0999999999999999E-2</v>
      </c>
      <c r="O13" s="441">
        <v>6.6000000000000003E-2</v>
      </c>
      <c r="P13" s="909">
        <v>6.7000000000000004E-2</v>
      </c>
      <c r="Q13" s="910">
        <v>8.4000000000000005E-2</v>
      </c>
      <c r="R13" s="911">
        <v>8.3000000000000004E-2</v>
      </c>
      <c r="S13" s="441">
        <v>8.4000000000000005E-2</v>
      </c>
      <c r="T13" s="441">
        <v>8.4000000000000005E-2</v>
      </c>
      <c r="U13" s="908" t="s">
        <v>692</v>
      </c>
      <c r="V13" s="128"/>
      <c r="W13" s="126"/>
    </row>
    <row r="14" spans="1:23" s="46" customFormat="1" ht="150" customHeight="1" x14ac:dyDescent="0.2">
      <c r="A14" s="1030"/>
      <c r="B14" s="1051"/>
      <c r="C14" s="337" t="s">
        <v>137</v>
      </c>
      <c r="D14" s="353" t="s">
        <v>439</v>
      </c>
      <c r="E14" s="471" t="s">
        <v>362</v>
      </c>
      <c r="F14" s="361" t="s">
        <v>249</v>
      </c>
      <c r="G14" s="321" t="s">
        <v>121</v>
      </c>
      <c r="H14" s="442" t="s">
        <v>116</v>
      </c>
      <c r="I14" s="421">
        <v>0.875</v>
      </c>
      <c r="J14" s="277" t="s">
        <v>125</v>
      </c>
      <c r="K14" s="493" t="s">
        <v>94</v>
      </c>
      <c r="L14" s="690">
        <v>0.8054</v>
      </c>
      <c r="M14" s="722">
        <v>0.84450000000000003</v>
      </c>
      <c r="N14" s="701">
        <v>0.84399999999999997</v>
      </c>
      <c r="O14" s="441">
        <v>0.81100000000000005</v>
      </c>
      <c r="P14" s="909">
        <v>0.80200000000000005</v>
      </c>
      <c r="Q14" s="910">
        <v>0.81100000000000005</v>
      </c>
      <c r="R14" s="912">
        <v>0.80300000000000005</v>
      </c>
      <c r="S14" s="690">
        <v>0.79900000000000004</v>
      </c>
      <c r="T14" s="690">
        <v>0.81100000000000005</v>
      </c>
      <c r="U14" s="908" t="s">
        <v>693</v>
      </c>
      <c r="V14" s="90"/>
      <c r="W14" s="126"/>
    </row>
    <row r="15" spans="1:23" s="46" customFormat="1" ht="111" customHeight="1" x14ac:dyDescent="0.2">
      <c r="A15" s="1030"/>
      <c r="B15" s="1051"/>
      <c r="C15" s="337" t="s">
        <v>275</v>
      </c>
      <c r="D15" s="1092" t="s">
        <v>519</v>
      </c>
      <c r="E15" s="323" t="s">
        <v>276</v>
      </c>
      <c r="F15" s="361" t="s">
        <v>249</v>
      </c>
      <c r="G15" s="321" t="s">
        <v>316</v>
      </c>
      <c r="H15" s="442" t="s">
        <v>196</v>
      </c>
      <c r="I15" s="433" t="s">
        <v>311</v>
      </c>
      <c r="J15" s="277" t="s">
        <v>135</v>
      </c>
      <c r="K15" s="437"/>
      <c r="L15" s="437"/>
      <c r="M15" s="723">
        <v>200</v>
      </c>
      <c r="N15" s="702">
        <v>52</v>
      </c>
      <c r="O15" s="443">
        <v>35</v>
      </c>
      <c r="P15" s="663">
        <v>71</v>
      </c>
      <c r="Q15" s="914">
        <v>73</v>
      </c>
      <c r="R15" s="913">
        <v>18</v>
      </c>
      <c r="S15" s="875">
        <v>26</v>
      </c>
      <c r="T15" s="663">
        <v>29</v>
      </c>
      <c r="U15" s="908" t="s">
        <v>657</v>
      </c>
      <c r="V15" s="310"/>
      <c r="W15" s="303"/>
    </row>
    <row r="16" spans="1:23" s="46" customFormat="1" ht="78" customHeight="1" x14ac:dyDescent="0.2">
      <c r="A16" s="1030"/>
      <c r="B16" s="1051"/>
      <c r="C16" s="337" t="s">
        <v>277</v>
      </c>
      <c r="D16" s="1057"/>
      <c r="E16" s="323" t="s">
        <v>278</v>
      </c>
      <c r="F16" s="361" t="s">
        <v>249</v>
      </c>
      <c r="G16" s="321" t="s">
        <v>121</v>
      </c>
      <c r="H16" s="442" t="s">
        <v>196</v>
      </c>
      <c r="I16" s="433" t="s">
        <v>311</v>
      </c>
      <c r="J16" s="272" t="s">
        <v>135</v>
      </c>
      <c r="K16" s="592" t="s">
        <v>95</v>
      </c>
      <c r="L16" s="621">
        <v>12</v>
      </c>
      <c r="M16" s="724" t="s">
        <v>523</v>
      </c>
      <c r="N16" s="703">
        <v>7</v>
      </c>
      <c r="O16" s="622">
        <v>5</v>
      </c>
      <c r="P16" s="740">
        <v>3</v>
      </c>
      <c r="Q16" s="914">
        <v>2</v>
      </c>
      <c r="R16" s="915">
        <v>1</v>
      </c>
      <c r="S16" s="622">
        <v>1</v>
      </c>
      <c r="T16" s="663">
        <v>0</v>
      </c>
      <c r="U16" s="908" t="s">
        <v>537</v>
      </c>
      <c r="V16" s="310"/>
      <c r="W16" s="303"/>
    </row>
    <row r="17" spans="1:23" s="46" customFormat="1" ht="88.5" customHeight="1" thickBot="1" x14ac:dyDescent="0.25">
      <c r="A17" s="1031"/>
      <c r="B17" s="1053"/>
      <c r="C17" s="338" t="s">
        <v>279</v>
      </c>
      <c r="D17" s="1093"/>
      <c r="E17" s="624" t="s">
        <v>363</v>
      </c>
      <c r="F17" s="260" t="s">
        <v>249</v>
      </c>
      <c r="G17" s="423" t="s">
        <v>316</v>
      </c>
      <c r="H17" s="625" t="s">
        <v>196</v>
      </c>
      <c r="I17" s="626" t="s">
        <v>311</v>
      </c>
      <c r="J17" s="278" t="s">
        <v>135</v>
      </c>
      <c r="K17" s="444"/>
      <c r="L17" s="444"/>
      <c r="M17" s="725">
        <v>524</v>
      </c>
      <c r="N17" s="704">
        <v>104</v>
      </c>
      <c r="O17" s="609" t="s">
        <v>508</v>
      </c>
      <c r="P17" s="741">
        <v>84</v>
      </c>
      <c r="Q17" s="918">
        <v>139</v>
      </c>
      <c r="R17" s="916">
        <v>24</v>
      </c>
      <c r="S17" s="876">
        <v>51</v>
      </c>
      <c r="T17" s="664">
        <v>64</v>
      </c>
      <c r="U17" s="917" t="s">
        <v>541</v>
      </c>
      <c r="V17" s="310"/>
      <c r="W17" s="303"/>
    </row>
    <row r="18" spans="1:23" s="127" customFormat="1" ht="103.5" customHeight="1" x14ac:dyDescent="0.2">
      <c r="A18" s="1054" t="s">
        <v>261</v>
      </c>
      <c r="B18" s="1051" t="s">
        <v>243</v>
      </c>
      <c r="C18" s="418" t="s">
        <v>77</v>
      </c>
      <c r="D18" s="407" t="s">
        <v>440</v>
      </c>
      <c r="E18" s="398" t="s">
        <v>60</v>
      </c>
      <c r="F18" s="257" t="s">
        <v>251</v>
      </c>
      <c r="G18" s="358" t="s">
        <v>121</v>
      </c>
      <c r="H18" s="324" t="s">
        <v>118</v>
      </c>
      <c r="I18" s="620">
        <v>0.8</v>
      </c>
      <c r="J18" s="377" t="s">
        <v>124</v>
      </c>
      <c r="K18" s="592" t="s">
        <v>95</v>
      </c>
      <c r="L18" s="393"/>
      <c r="M18" s="667" t="s">
        <v>131</v>
      </c>
      <c r="N18" s="705" t="s">
        <v>450</v>
      </c>
      <c r="O18" s="687" t="s">
        <v>594</v>
      </c>
      <c r="P18" s="742" t="s">
        <v>595</v>
      </c>
      <c r="Q18" s="920" t="s">
        <v>694</v>
      </c>
      <c r="R18" s="919"/>
      <c r="S18" s="635"/>
      <c r="T18" s="632"/>
      <c r="U18" s="921" t="s">
        <v>695</v>
      </c>
      <c r="V18" s="128"/>
      <c r="W18" s="126"/>
    </row>
    <row r="19" spans="1:23" s="307" customFormat="1" ht="243" customHeight="1" x14ac:dyDescent="0.2">
      <c r="A19" s="1054"/>
      <c r="B19" s="1051"/>
      <c r="C19" s="337" t="s">
        <v>78</v>
      </c>
      <c r="D19" s="551" t="s">
        <v>441</v>
      </c>
      <c r="E19" s="323" t="s">
        <v>127</v>
      </c>
      <c r="F19" s="361" t="s">
        <v>251</v>
      </c>
      <c r="G19" s="359" t="s">
        <v>121</v>
      </c>
      <c r="H19" s="321" t="s">
        <v>118</v>
      </c>
      <c r="I19" s="282" t="s">
        <v>778</v>
      </c>
      <c r="J19" s="272" t="s">
        <v>126</v>
      </c>
      <c r="K19" s="592" t="s">
        <v>95</v>
      </c>
      <c r="L19" s="264"/>
      <c r="M19" s="726" t="s">
        <v>134</v>
      </c>
      <c r="N19" s="706">
        <v>0.84899999999999998</v>
      </c>
      <c r="O19" s="603">
        <v>0.86</v>
      </c>
      <c r="P19" s="743">
        <v>0.85</v>
      </c>
      <c r="Q19" s="923">
        <v>0.84099999999999997</v>
      </c>
      <c r="R19" s="922"/>
      <c r="S19" s="632"/>
      <c r="T19" s="632"/>
      <c r="U19" s="924" t="s">
        <v>696</v>
      </c>
      <c r="V19" s="311"/>
      <c r="W19" s="303"/>
    </row>
    <row r="20" spans="1:23" s="127" customFormat="1" ht="133.5" customHeight="1" x14ac:dyDescent="0.2">
      <c r="A20" s="1054"/>
      <c r="B20" s="1051"/>
      <c r="C20" s="337" t="s">
        <v>364</v>
      </c>
      <c r="D20" s="350" t="s">
        <v>442</v>
      </c>
      <c r="E20" s="323" t="s">
        <v>117</v>
      </c>
      <c r="F20" s="361" t="s">
        <v>251</v>
      </c>
      <c r="G20" s="353" t="s">
        <v>121</v>
      </c>
      <c r="H20" s="321" t="s">
        <v>119</v>
      </c>
      <c r="I20" s="353" t="s">
        <v>365</v>
      </c>
      <c r="J20" s="377" t="s">
        <v>135</v>
      </c>
      <c r="K20" s="610" t="s">
        <v>94</v>
      </c>
      <c r="L20" s="264" t="s">
        <v>422</v>
      </c>
      <c r="M20" s="727" t="s">
        <v>422</v>
      </c>
      <c r="N20" s="707" t="s">
        <v>422</v>
      </c>
      <c r="O20" s="707" t="s">
        <v>422</v>
      </c>
      <c r="P20" s="744">
        <v>0.03</v>
      </c>
      <c r="Q20" s="925" t="s">
        <v>697</v>
      </c>
      <c r="R20" s="922"/>
      <c r="S20" s="632"/>
      <c r="T20" s="632"/>
      <c r="U20" s="908" t="s">
        <v>698</v>
      </c>
      <c r="V20" s="128"/>
      <c r="W20" s="126"/>
    </row>
    <row r="21" spans="1:23" s="127" customFormat="1" ht="97.5" customHeight="1" x14ac:dyDescent="0.2">
      <c r="A21" s="1054"/>
      <c r="B21" s="1051"/>
      <c r="C21" s="337" t="s">
        <v>79</v>
      </c>
      <c r="D21" s="1090" t="s">
        <v>443</v>
      </c>
      <c r="E21" s="320" t="s">
        <v>517</v>
      </c>
      <c r="F21" s="361" t="s">
        <v>280</v>
      </c>
      <c r="G21" s="359" t="s">
        <v>120</v>
      </c>
      <c r="H21" s="321" t="s">
        <v>118</v>
      </c>
      <c r="I21" s="526">
        <v>8.4000000000000005E-2</v>
      </c>
      <c r="J21" s="277" t="s">
        <v>125</v>
      </c>
      <c r="K21" s="592" t="s">
        <v>95</v>
      </c>
      <c r="L21" s="433" t="s">
        <v>596</v>
      </c>
      <c r="M21" s="726" t="s">
        <v>702</v>
      </c>
      <c r="N21" s="708" t="s">
        <v>450</v>
      </c>
      <c r="O21" s="376" t="s">
        <v>597</v>
      </c>
      <c r="P21" s="745" t="s">
        <v>598</v>
      </c>
      <c r="Q21" s="926" t="s">
        <v>699</v>
      </c>
      <c r="R21" s="707"/>
      <c r="S21" s="632"/>
      <c r="T21" s="632"/>
      <c r="U21" s="908" t="s">
        <v>700</v>
      </c>
      <c r="V21" s="128"/>
      <c r="W21" s="126"/>
    </row>
    <row r="22" spans="1:23" s="127" customFormat="1" ht="96.75" customHeight="1" x14ac:dyDescent="0.2">
      <c r="A22" s="1054"/>
      <c r="B22" s="1051"/>
      <c r="C22" s="337" t="s">
        <v>80</v>
      </c>
      <c r="D22" s="1094"/>
      <c r="E22" s="320" t="s">
        <v>518</v>
      </c>
      <c r="F22" s="361" t="s">
        <v>280</v>
      </c>
      <c r="G22" s="359" t="s">
        <v>120</v>
      </c>
      <c r="H22" s="321" t="s">
        <v>118</v>
      </c>
      <c r="I22" s="424">
        <v>0.13800000000000001</v>
      </c>
      <c r="J22" s="277" t="s">
        <v>125</v>
      </c>
      <c r="K22" s="592" t="s">
        <v>95</v>
      </c>
      <c r="L22" s="433" t="s">
        <v>599</v>
      </c>
      <c r="M22" s="726" t="s">
        <v>703</v>
      </c>
      <c r="N22" s="708" t="s">
        <v>450</v>
      </c>
      <c r="O22" s="376" t="s">
        <v>600</v>
      </c>
      <c r="P22" s="746" t="s">
        <v>601</v>
      </c>
      <c r="Q22" s="926" t="s">
        <v>701</v>
      </c>
      <c r="R22" s="707"/>
      <c r="S22" s="632"/>
      <c r="T22" s="632"/>
      <c r="U22" s="908" t="s">
        <v>700</v>
      </c>
      <c r="V22" s="128"/>
      <c r="W22" s="126"/>
    </row>
    <row r="23" spans="1:23" s="307" customFormat="1" ht="78.75" customHeight="1" x14ac:dyDescent="0.2">
      <c r="A23" s="1054"/>
      <c r="B23" s="1051"/>
      <c r="C23" s="1099" t="s">
        <v>366</v>
      </c>
      <c r="D23" s="1090" t="s">
        <v>444</v>
      </c>
      <c r="E23" s="880" t="s">
        <v>661</v>
      </c>
      <c r="F23" s="1101" t="s">
        <v>251</v>
      </c>
      <c r="G23" s="1102" t="s">
        <v>120</v>
      </c>
      <c r="H23" s="1103" t="s">
        <v>116</v>
      </c>
      <c r="I23" s="427" t="s">
        <v>779</v>
      </c>
      <c r="J23" s="879" t="s">
        <v>126</v>
      </c>
      <c r="K23" s="592" t="s">
        <v>95</v>
      </c>
      <c r="L23" s="434">
        <v>4210</v>
      </c>
      <c r="M23" s="382" t="s">
        <v>215</v>
      </c>
      <c r="N23" s="427" t="s">
        <v>662</v>
      </c>
      <c r="O23" s="881" t="s">
        <v>663</v>
      </c>
      <c r="P23" s="881" t="s">
        <v>664</v>
      </c>
      <c r="Q23" s="927" t="s">
        <v>704</v>
      </c>
      <c r="R23" s="708" t="s">
        <v>665</v>
      </c>
      <c r="S23" s="322" t="s">
        <v>666</v>
      </c>
      <c r="T23" s="928" t="s">
        <v>705</v>
      </c>
      <c r="U23" s="1104" t="s">
        <v>706</v>
      </c>
      <c r="V23" s="311"/>
      <c r="W23" s="303"/>
    </row>
    <row r="24" spans="1:23" s="127" customFormat="1" ht="165" customHeight="1" x14ac:dyDescent="0.2">
      <c r="A24" s="1054"/>
      <c r="B24" s="1051"/>
      <c r="C24" s="1100"/>
      <c r="D24" s="1070"/>
      <c r="E24" s="880" t="s">
        <v>667</v>
      </c>
      <c r="F24" s="1101"/>
      <c r="G24" s="1102"/>
      <c r="H24" s="1103"/>
      <c r="I24" s="427" t="s">
        <v>780</v>
      </c>
      <c r="J24" s="879" t="s">
        <v>126</v>
      </c>
      <c r="K24" s="592" t="s">
        <v>95</v>
      </c>
      <c r="L24" s="402">
        <v>349</v>
      </c>
      <c r="M24" s="402">
        <v>407</v>
      </c>
      <c r="N24" s="402">
        <v>134</v>
      </c>
      <c r="O24" s="607">
        <v>35</v>
      </c>
      <c r="P24" s="607">
        <v>84</v>
      </c>
      <c r="Q24" s="927" t="s">
        <v>707</v>
      </c>
      <c r="R24" s="759" t="s">
        <v>668</v>
      </c>
      <c r="S24" s="402" t="s">
        <v>669</v>
      </c>
      <c r="T24" s="653" t="s">
        <v>708</v>
      </c>
      <c r="U24" s="1104"/>
      <c r="V24" s="128"/>
      <c r="W24" s="126"/>
    </row>
    <row r="25" spans="1:23" s="307" customFormat="1" ht="75.75" customHeight="1" x14ac:dyDescent="0.2">
      <c r="A25" s="1054"/>
      <c r="B25" s="1051"/>
      <c r="C25" s="1099" t="s">
        <v>367</v>
      </c>
      <c r="D25" s="1070"/>
      <c r="E25" s="880" t="s">
        <v>670</v>
      </c>
      <c r="F25" s="1101" t="s">
        <v>251</v>
      </c>
      <c r="G25" s="1102" t="s">
        <v>120</v>
      </c>
      <c r="H25" s="1103" t="s">
        <v>116</v>
      </c>
      <c r="I25" s="321" t="s">
        <v>781</v>
      </c>
      <c r="J25" s="879" t="s">
        <v>126</v>
      </c>
      <c r="K25" s="586" t="s">
        <v>96</v>
      </c>
      <c r="L25" s="402">
        <v>50</v>
      </c>
      <c r="M25" s="402" t="s">
        <v>671</v>
      </c>
      <c r="N25" s="402" t="s">
        <v>672</v>
      </c>
      <c r="O25" s="881" t="s">
        <v>673</v>
      </c>
      <c r="P25" s="881" t="s">
        <v>674</v>
      </c>
      <c r="Q25" s="927" t="s">
        <v>709</v>
      </c>
      <c r="R25" s="708" t="s">
        <v>675</v>
      </c>
      <c r="S25" s="322" t="s">
        <v>676</v>
      </c>
      <c r="T25" s="928" t="s">
        <v>710</v>
      </c>
      <c r="U25" s="1104" t="s">
        <v>706</v>
      </c>
      <c r="V25" s="311"/>
      <c r="W25" s="303"/>
    </row>
    <row r="26" spans="1:23" s="127" customFormat="1" ht="59.25" customHeight="1" thickBot="1" x14ac:dyDescent="0.25">
      <c r="A26" s="1054"/>
      <c r="B26" s="1051"/>
      <c r="C26" s="1100"/>
      <c r="D26" s="1094"/>
      <c r="E26" s="880" t="s">
        <v>677</v>
      </c>
      <c r="F26" s="1101"/>
      <c r="G26" s="1102"/>
      <c r="H26" s="1103"/>
      <c r="I26" s="321" t="s">
        <v>782</v>
      </c>
      <c r="J26" s="879" t="s">
        <v>126</v>
      </c>
      <c r="K26" s="586" t="s">
        <v>96</v>
      </c>
      <c r="L26" s="402">
        <v>7</v>
      </c>
      <c r="M26" s="402">
        <v>9</v>
      </c>
      <c r="N26" s="402">
        <v>5</v>
      </c>
      <c r="O26" s="881">
        <v>1</v>
      </c>
      <c r="P26" s="881">
        <v>3</v>
      </c>
      <c r="Q26" s="927" t="s">
        <v>711</v>
      </c>
      <c r="R26" s="708" t="s">
        <v>678</v>
      </c>
      <c r="S26" s="322" t="s">
        <v>679</v>
      </c>
      <c r="T26" s="928" t="s">
        <v>712</v>
      </c>
      <c r="U26" s="1104"/>
      <c r="V26" s="128"/>
      <c r="W26" s="126"/>
    </row>
    <row r="27" spans="1:23" s="127" customFormat="1" ht="173.25" customHeight="1" x14ac:dyDescent="0.2">
      <c r="A27" s="1054"/>
      <c r="B27" s="1051"/>
      <c r="C27" s="337" t="s">
        <v>368</v>
      </c>
      <c r="D27" s="350" t="s">
        <v>445</v>
      </c>
      <c r="E27" s="323" t="s">
        <v>61</v>
      </c>
      <c r="F27" s="353" t="s">
        <v>252</v>
      </c>
      <c r="G27" s="353" t="s">
        <v>120</v>
      </c>
      <c r="H27" s="321" t="s">
        <v>116</v>
      </c>
      <c r="I27" s="343" t="s">
        <v>643</v>
      </c>
      <c r="J27" s="613" t="s">
        <v>124</v>
      </c>
      <c r="K27" s="883" t="s">
        <v>95</v>
      </c>
      <c r="L27" s="343">
        <v>5.8999999999999997E-2</v>
      </c>
      <c r="M27" s="729" t="s">
        <v>418</v>
      </c>
      <c r="N27" s="710">
        <v>5.5E-2</v>
      </c>
      <c r="O27" s="441">
        <v>2.4E-2</v>
      </c>
      <c r="P27" s="441">
        <v>2.9000000000000001E-2</v>
      </c>
      <c r="Q27" s="910">
        <v>3.3000000000000002E-2</v>
      </c>
      <c r="R27" s="911">
        <v>3.2000000000000001E-2</v>
      </c>
      <c r="S27" s="441">
        <v>3.2000000000000001E-2</v>
      </c>
      <c r="T27" s="909">
        <v>3.5000000000000003E-2</v>
      </c>
      <c r="U27" s="908" t="s">
        <v>713</v>
      </c>
      <c r="V27" s="128"/>
      <c r="W27" s="126"/>
    </row>
    <row r="28" spans="1:23" s="127" customFormat="1" ht="81" customHeight="1" x14ac:dyDescent="0.2">
      <c r="A28" s="1054"/>
      <c r="B28" s="1051"/>
      <c r="C28" s="539" t="s">
        <v>369</v>
      </c>
      <c r="D28" s="1095" t="s">
        <v>446</v>
      </c>
      <c r="E28" s="471" t="s">
        <v>502</v>
      </c>
      <c r="F28" s="361" t="s">
        <v>251</v>
      </c>
      <c r="G28" s="353" t="s">
        <v>121</v>
      </c>
      <c r="H28" s="374" t="s">
        <v>196</v>
      </c>
      <c r="I28" s="366" t="s">
        <v>416</v>
      </c>
      <c r="J28" s="277" t="s">
        <v>126</v>
      </c>
      <c r="K28" s="586" t="s">
        <v>96</v>
      </c>
      <c r="L28" s="264"/>
      <c r="M28" s="730" t="s">
        <v>419</v>
      </c>
      <c r="N28" s="711">
        <v>0.67</v>
      </c>
      <c r="O28" s="381">
        <v>0.61</v>
      </c>
      <c r="P28" s="381">
        <v>0.54</v>
      </c>
      <c r="Q28" s="930">
        <v>0.52</v>
      </c>
      <c r="R28" s="791">
        <v>0.52</v>
      </c>
      <c r="S28" s="381">
        <v>0.52</v>
      </c>
      <c r="T28" s="588">
        <v>0.52</v>
      </c>
      <c r="U28" s="908" t="s">
        <v>714</v>
      </c>
      <c r="V28" s="128"/>
      <c r="W28" s="126"/>
    </row>
    <row r="29" spans="1:23" s="127" customFormat="1" ht="186.75" customHeight="1" x14ac:dyDescent="0.2">
      <c r="A29" s="1054"/>
      <c r="B29" s="1051"/>
      <c r="C29" s="539" t="s">
        <v>370</v>
      </c>
      <c r="D29" s="1094"/>
      <c r="E29" s="471" t="s">
        <v>503</v>
      </c>
      <c r="F29" s="361" t="s">
        <v>251</v>
      </c>
      <c r="G29" s="353" t="s">
        <v>121</v>
      </c>
      <c r="H29" s="321" t="s">
        <v>116</v>
      </c>
      <c r="I29" s="366" t="s">
        <v>416</v>
      </c>
      <c r="J29" s="272" t="s">
        <v>126</v>
      </c>
      <c r="K29" s="592" t="s">
        <v>94</v>
      </c>
      <c r="L29" s="264"/>
      <c r="M29" s="730" t="s">
        <v>420</v>
      </c>
      <c r="N29" s="711">
        <v>0.57999999999999996</v>
      </c>
      <c r="O29" s="381">
        <v>0.52</v>
      </c>
      <c r="P29" s="381">
        <v>0.52</v>
      </c>
      <c r="Q29" s="930">
        <v>0.57999999999999996</v>
      </c>
      <c r="R29" s="791">
        <v>0.53</v>
      </c>
      <c r="S29" s="381">
        <v>0.55000000000000004</v>
      </c>
      <c r="T29" s="588">
        <v>0.57999999999999996</v>
      </c>
      <c r="U29" s="908" t="s">
        <v>715</v>
      </c>
      <c r="V29" s="128"/>
      <c r="W29" s="126"/>
    </row>
    <row r="30" spans="1:23" s="127" customFormat="1" ht="111" customHeight="1" x14ac:dyDescent="0.2">
      <c r="A30" s="1054"/>
      <c r="B30" s="1051"/>
      <c r="C30" s="337" t="s">
        <v>129</v>
      </c>
      <c r="D30" s="551" t="s">
        <v>441</v>
      </c>
      <c r="E30" s="323" t="s">
        <v>130</v>
      </c>
      <c r="F30" s="353" t="s">
        <v>252</v>
      </c>
      <c r="G30" s="353" t="s">
        <v>128</v>
      </c>
      <c r="H30" s="321" t="s">
        <v>68</v>
      </c>
      <c r="I30" s="366">
        <v>0.95</v>
      </c>
      <c r="J30" s="277" t="s">
        <v>125</v>
      </c>
      <c r="K30" s="586" t="s">
        <v>94</v>
      </c>
      <c r="L30" s="441">
        <v>0.98199999999999998</v>
      </c>
      <c r="M30" s="721">
        <v>0.91400000000000003</v>
      </c>
      <c r="N30" s="712">
        <v>0.89</v>
      </c>
      <c r="O30" s="593">
        <v>0.91</v>
      </c>
      <c r="P30" s="739">
        <v>0.93</v>
      </c>
      <c r="Q30" s="739">
        <v>0.94</v>
      </c>
      <c r="R30" s="633"/>
      <c r="S30" s="633"/>
      <c r="T30" s="633"/>
      <c r="U30" s="904" t="s">
        <v>605</v>
      </c>
      <c r="V30" s="128"/>
      <c r="W30" s="126"/>
    </row>
    <row r="31" spans="1:23" s="307" customFormat="1" ht="82.5" customHeight="1" x14ac:dyDescent="0.2">
      <c r="A31" s="1054"/>
      <c r="B31" s="1051"/>
      <c r="C31" s="337" t="s">
        <v>281</v>
      </c>
      <c r="D31" s="1090" t="s">
        <v>447</v>
      </c>
      <c r="E31" s="406" t="s">
        <v>497</v>
      </c>
      <c r="F31" s="353" t="s">
        <v>251</v>
      </c>
      <c r="G31" s="353" t="s">
        <v>121</v>
      </c>
      <c r="H31" s="321" t="s">
        <v>119</v>
      </c>
      <c r="I31" s="343" t="s">
        <v>716</v>
      </c>
      <c r="J31" s="277" t="s">
        <v>136</v>
      </c>
      <c r="K31" s="899" t="s">
        <v>716</v>
      </c>
      <c r="L31" s="343" t="s">
        <v>716</v>
      </c>
      <c r="M31" s="726" t="s">
        <v>716</v>
      </c>
      <c r="N31" s="707"/>
      <c r="O31" s="264"/>
      <c r="P31" s="632"/>
      <c r="Q31" s="734">
        <v>0.23799999999999999</v>
      </c>
      <c r="R31" s="922"/>
      <c r="S31" s="632"/>
      <c r="T31" s="866">
        <v>0.23799999999999999</v>
      </c>
      <c r="U31" s="908" t="s">
        <v>717</v>
      </c>
      <c r="V31" s="311"/>
      <c r="W31" s="303"/>
    </row>
    <row r="32" spans="1:23" s="307" customFormat="1" ht="62.25" customHeight="1" x14ac:dyDescent="0.2">
      <c r="A32" s="1054"/>
      <c r="B32" s="1051"/>
      <c r="C32" s="337" t="s">
        <v>282</v>
      </c>
      <c r="D32" s="1094"/>
      <c r="E32" s="406" t="s">
        <v>498</v>
      </c>
      <c r="F32" s="353" t="s">
        <v>251</v>
      </c>
      <c r="G32" s="353" t="s">
        <v>121</v>
      </c>
      <c r="H32" s="321" t="s">
        <v>119</v>
      </c>
      <c r="I32" s="322" t="s">
        <v>716</v>
      </c>
      <c r="J32" s="277" t="s">
        <v>136</v>
      </c>
      <c r="K32" s="899" t="s">
        <v>716</v>
      </c>
      <c r="L32" s="322" t="s">
        <v>716</v>
      </c>
      <c r="M32" s="726" t="s">
        <v>716</v>
      </c>
      <c r="N32" s="707"/>
      <c r="O32" s="264"/>
      <c r="P32" s="632"/>
      <c r="Q32" s="819">
        <v>-9.4000000000000004E-3</v>
      </c>
      <c r="R32" s="922"/>
      <c r="S32" s="632"/>
      <c r="T32" s="931">
        <v>-9.4000000000000004E-3</v>
      </c>
      <c r="U32" s="908" t="s">
        <v>718</v>
      </c>
      <c r="V32" s="311"/>
      <c r="W32" s="303"/>
    </row>
    <row r="33" spans="1:23" s="127" customFormat="1" ht="30.75" thickBot="1" x14ac:dyDescent="0.25">
      <c r="A33" s="1055"/>
      <c r="B33" s="1051"/>
      <c r="C33" s="562" t="s">
        <v>132</v>
      </c>
      <c r="D33" s="563"/>
      <c r="E33" s="564" t="s">
        <v>133</v>
      </c>
      <c r="F33" s="565"/>
      <c r="G33" s="566"/>
      <c r="H33" s="566"/>
      <c r="I33" s="567"/>
      <c r="J33" s="569"/>
      <c r="K33" s="570"/>
      <c r="L33" s="568"/>
      <c r="M33" s="732"/>
      <c r="N33" s="713"/>
      <c r="O33" s="568"/>
      <c r="P33" s="732"/>
      <c r="Q33" s="732"/>
      <c r="R33" s="634"/>
      <c r="S33" s="634"/>
      <c r="T33" s="634"/>
      <c r="U33" s="571"/>
      <c r="V33" s="128"/>
      <c r="W33" s="126"/>
    </row>
    <row r="34" spans="1:23" s="127" customFormat="1" ht="60" customHeight="1" x14ac:dyDescent="0.2">
      <c r="A34" s="1029" t="s">
        <v>263</v>
      </c>
      <c r="B34" s="1027" t="s">
        <v>244</v>
      </c>
      <c r="C34" s="550" t="s">
        <v>81</v>
      </c>
      <c r="D34" s="1096" t="s">
        <v>448</v>
      </c>
      <c r="E34" s="472" t="s">
        <v>371</v>
      </c>
      <c r="F34" s="362" t="s">
        <v>248</v>
      </c>
      <c r="G34" s="331" t="s">
        <v>207</v>
      </c>
      <c r="H34" s="332" t="s">
        <v>212</v>
      </c>
      <c r="I34" s="331" t="s">
        <v>209</v>
      </c>
      <c r="J34" s="689" t="s">
        <v>124</v>
      </c>
      <c r="K34" s="586" t="s">
        <v>94</v>
      </c>
      <c r="L34" s="385">
        <v>0.183</v>
      </c>
      <c r="M34" s="733">
        <v>0.18099999999999999</v>
      </c>
      <c r="N34" s="714">
        <v>0.191</v>
      </c>
      <c r="O34" s="385">
        <v>0.121</v>
      </c>
      <c r="P34" s="936">
        <v>0.19900000000000001</v>
      </c>
      <c r="Q34" s="733">
        <v>0.17</v>
      </c>
      <c r="R34" s="919"/>
      <c r="S34" s="635"/>
      <c r="T34" s="635"/>
      <c r="U34" s="903" t="s">
        <v>813</v>
      </c>
      <c r="V34" s="128"/>
      <c r="W34" s="126"/>
    </row>
    <row r="35" spans="1:23" s="127" customFormat="1" ht="69.75" customHeight="1" x14ac:dyDescent="0.2">
      <c r="A35" s="1030"/>
      <c r="B35" s="1028"/>
      <c r="C35" s="350" t="s">
        <v>82</v>
      </c>
      <c r="D35" s="1097"/>
      <c r="E35" s="471" t="s">
        <v>372</v>
      </c>
      <c r="F35" s="361" t="s">
        <v>248</v>
      </c>
      <c r="G35" s="353" t="s">
        <v>207</v>
      </c>
      <c r="H35" s="321" t="s">
        <v>119</v>
      </c>
      <c r="I35" s="353" t="s">
        <v>210</v>
      </c>
      <c r="J35" s="272" t="s">
        <v>136</v>
      </c>
      <c r="K35" s="495"/>
      <c r="L35" s="343">
        <v>9.9000000000000005E-2</v>
      </c>
      <c r="M35" s="734">
        <v>0.10299999999999999</v>
      </c>
      <c r="N35" s="707"/>
      <c r="O35" s="264"/>
      <c r="P35" s="727"/>
      <c r="Q35" s="727"/>
      <c r="R35" s="632"/>
      <c r="S35" s="632"/>
      <c r="T35" s="632"/>
      <c r="U35" s="908" t="s">
        <v>540</v>
      </c>
      <c r="V35" s="128"/>
      <c r="W35" s="126"/>
    </row>
    <row r="36" spans="1:23" s="127" customFormat="1" ht="76.5" customHeight="1" x14ac:dyDescent="0.2">
      <c r="A36" s="1030"/>
      <c r="B36" s="1028"/>
      <c r="C36" s="350" t="s">
        <v>83</v>
      </c>
      <c r="D36" s="1097"/>
      <c r="E36" s="471" t="s">
        <v>373</v>
      </c>
      <c r="F36" s="361" t="s">
        <v>248</v>
      </c>
      <c r="G36" s="353" t="s">
        <v>207</v>
      </c>
      <c r="H36" s="321" t="s">
        <v>119</v>
      </c>
      <c r="I36" s="353" t="s">
        <v>210</v>
      </c>
      <c r="J36" s="272" t="s">
        <v>136</v>
      </c>
      <c r="K36" s="494"/>
      <c r="L36" s="343">
        <v>0.216</v>
      </c>
      <c r="M36" s="734">
        <v>0.218</v>
      </c>
      <c r="N36" s="707"/>
      <c r="O36" s="264"/>
      <c r="P36" s="727"/>
      <c r="Q36" s="727"/>
      <c r="R36" s="632"/>
      <c r="S36" s="632"/>
      <c r="T36" s="632"/>
      <c r="U36" s="908" t="s">
        <v>536</v>
      </c>
      <c r="V36" s="128"/>
      <c r="W36" s="126"/>
    </row>
    <row r="37" spans="1:23" s="127" customFormat="1" ht="96.75" customHeight="1" thickBot="1" x14ac:dyDescent="0.25">
      <c r="A37" s="1030"/>
      <c r="B37" s="1028"/>
      <c r="C37" s="350" t="s">
        <v>84</v>
      </c>
      <c r="D37" s="1098"/>
      <c r="E37" s="336" t="s">
        <v>62</v>
      </c>
      <c r="F37" s="361" t="s">
        <v>248</v>
      </c>
      <c r="G37" s="359" t="s">
        <v>208</v>
      </c>
      <c r="H37" s="321" t="s">
        <v>119</v>
      </c>
      <c r="I37" s="361" t="s">
        <v>211</v>
      </c>
      <c r="J37" s="277" t="s">
        <v>136</v>
      </c>
      <c r="K37" s="527"/>
      <c r="L37" s="427" t="s">
        <v>430</v>
      </c>
      <c r="M37" s="735" t="s">
        <v>431</v>
      </c>
      <c r="N37" s="707"/>
      <c r="O37" s="264"/>
      <c r="P37" s="727"/>
      <c r="Q37" s="727"/>
      <c r="R37" s="632"/>
      <c r="S37" s="632"/>
      <c r="T37" s="632"/>
      <c r="U37" s="984" t="s">
        <v>783</v>
      </c>
      <c r="V37" s="128"/>
      <c r="W37" s="126"/>
    </row>
    <row r="38" spans="1:23" ht="66" customHeight="1" x14ac:dyDescent="0.2">
      <c r="A38" s="1030"/>
      <c r="B38" s="1028" t="s">
        <v>243</v>
      </c>
      <c r="C38" s="560" t="s">
        <v>330</v>
      </c>
      <c r="D38" s="1090" t="s">
        <v>449</v>
      </c>
      <c r="E38" s="450" t="s">
        <v>328</v>
      </c>
      <c r="F38" s="656" t="s">
        <v>538</v>
      </c>
      <c r="G38" s="363" t="s">
        <v>208</v>
      </c>
      <c r="H38" s="363" t="s">
        <v>116</v>
      </c>
      <c r="I38" s="451">
        <v>1</v>
      </c>
      <c r="J38" s="584" t="s">
        <v>124</v>
      </c>
      <c r="K38" s="586" t="s">
        <v>96</v>
      </c>
      <c r="L38" s="585">
        <v>0.90500000000000003</v>
      </c>
      <c r="M38" s="736">
        <v>0.99399999999999999</v>
      </c>
      <c r="N38" s="715">
        <v>0.88200000000000001</v>
      </c>
      <c r="O38" s="688">
        <v>1</v>
      </c>
      <c r="P38" s="748">
        <v>1</v>
      </c>
      <c r="Q38" s="932">
        <v>1</v>
      </c>
      <c r="R38" s="865">
        <v>1</v>
      </c>
      <c r="S38" s="877">
        <v>1</v>
      </c>
      <c r="T38" s="933">
        <v>1</v>
      </c>
      <c r="U38" s="903" t="s">
        <v>660</v>
      </c>
      <c r="V38" s="32"/>
    </row>
    <row r="39" spans="1:23" ht="177" customHeight="1" thickBot="1" x14ac:dyDescent="0.25">
      <c r="A39" s="1031"/>
      <c r="B39" s="1032"/>
      <c r="C39" s="561" t="s">
        <v>331</v>
      </c>
      <c r="D39" s="1091"/>
      <c r="E39" s="445" t="s">
        <v>329</v>
      </c>
      <c r="F39" s="446" t="s">
        <v>538</v>
      </c>
      <c r="G39" s="447" t="s">
        <v>208</v>
      </c>
      <c r="H39" s="447" t="s">
        <v>116</v>
      </c>
      <c r="I39" s="448">
        <v>0.95</v>
      </c>
      <c r="J39" s="496" t="s">
        <v>125</v>
      </c>
      <c r="K39" s="586" t="s">
        <v>94</v>
      </c>
      <c r="L39" s="449">
        <v>0.27800000000000002</v>
      </c>
      <c r="M39" s="737">
        <v>0.26300000000000001</v>
      </c>
      <c r="N39" s="716">
        <v>0.26400000000000001</v>
      </c>
      <c r="O39" s="604">
        <v>0.28599999999999998</v>
      </c>
      <c r="P39" s="749">
        <v>0.24</v>
      </c>
      <c r="Q39" s="935">
        <v>0.27500000000000002</v>
      </c>
      <c r="R39" s="934">
        <v>0.31</v>
      </c>
      <c r="S39" s="878">
        <v>0.21299999999999999</v>
      </c>
      <c r="T39" s="878">
        <v>0.27500000000000002</v>
      </c>
      <c r="U39" s="917" t="s">
        <v>809</v>
      </c>
      <c r="V39" s="32"/>
    </row>
    <row r="40" spans="1:23" x14ac:dyDescent="0.2">
      <c r="A40" s="32"/>
      <c r="B40" s="305"/>
      <c r="C40" s="32"/>
      <c r="D40" s="305"/>
      <c r="J40" s="312"/>
      <c r="K40" s="312"/>
      <c r="L40" s="54"/>
      <c r="M40" s="54"/>
      <c r="N40" s="309"/>
      <c r="O40" s="309"/>
      <c r="P40" s="309"/>
      <c r="Q40" s="309"/>
      <c r="R40" s="309"/>
      <c r="S40" s="309"/>
      <c r="T40" s="309"/>
      <c r="V40" s="32"/>
    </row>
    <row r="41" spans="1:23" x14ac:dyDescent="0.2">
      <c r="A41" s="32"/>
      <c r="B41" s="305"/>
      <c r="C41" s="32"/>
      <c r="D41" s="305"/>
      <c r="J41" s="312"/>
      <c r="K41" s="312"/>
      <c r="L41" s="54"/>
      <c r="M41" s="54"/>
      <c r="N41" s="309"/>
      <c r="O41" s="309"/>
      <c r="P41" s="309"/>
      <c r="Q41" s="309"/>
      <c r="R41" s="309"/>
      <c r="S41" s="309"/>
      <c r="T41" s="309"/>
      <c r="V41" s="32"/>
    </row>
    <row r="42" spans="1:23" x14ac:dyDescent="0.2">
      <c r="A42" s="32"/>
      <c r="B42" s="305"/>
      <c r="C42" s="32"/>
      <c r="D42" s="305"/>
      <c r="J42" s="312"/>
      <c r="K42" s="312"/>
      <c r="L42" s="54"/>
      <c r="M42" s="54"/>
      <c r="N42" s="309"/>
      <c r="O42" s="309"/>
      <c r="P42" s="309"/>
      <c r="Q42" s="309"/>
      <c r="R42" s="309"/>
      <c r="S42" s="309"/>
      <c r="T42" s="309"/>
      <c r="V42" s="32"/>
    </row>
    <row r="45" spans="1:23" hidden="1" x14ac:dyDescent="0.2"/>
    <row r="46" spans="1:23" ht="23.25" hidden="1" x14ac:dyDescent="0.2">
      <c r="B46" s="297" t="s">
        <v>124</v>
      </c>
      <c r="C46" s="304">
        <f t="array" ref="C46">SUM(LEN(J10:J39)-LEN(SUBSTITUTE(J10:J39,"a","")))</f>
        <v>5</v>
      </c>
    </row>
    <row r="47" spans="1:23" ht="23.25" hidden="1" x14ac:dyDescent="0.2">
      <c r="B47" s="293" t="s">
        <v>126</v>
      </c>
      <c r="C47" s="304">
        <f t="array" ref="C47">SUM(LEN(J10:J39)-LEN(SUBSTITUTE(J10:J39,"=","")))</f>
        <v>7</v>
      </c>
    </row>
    <row r="48" spans="1:23" ht="24" hidden="1" thickBot="1" x14ac:dyDescent="0.25">
      <c r="B48" s="292" t="s">
        <v>125</v>
      </c>
      <c r="C48" s="304">
        <f t="array" ref="C48">SUM(LEN(J10:J39)-LEN(SUBSTITUTE(J10:J39,"r","")))</f>
        <v>7</v>
      </c>
    </row>
    <row r="49" spans="2:3" hidden="1" x14ac:dyDescent="0.2">
      <c r="B49" s="503" t="s">
        <v>123</v>
      </c>
      <c r="C49" s="304">
        <f t="array" ref="C49">SUM(LEN(J10:J39)-LEN(SUBSTITUTE(J10:J39,"@","")))</f>
        <v>0</v>
      </c>
    </row>
    <row r="50" spans="2:3" hidden="1" x14ac:dyDescent="0.2">
      <c r="B50" s="504" t="s">
        <v>135</v>
      </c>
      <c r="C50" s="304">
        <f t="array" ref="C50">SUM(LEN(J10:J39)-LEN(SUBSTITUTE(J10:J39,"c","")))</f>
        <v>5</v>
      </c>
    </row>
    <row r="51" spans="2:3" ht="21" hidden="1" thickBot="1" x14ac:dyDescent="0.25">
      <c r="B51" s="505" t="s">
        <v>136</v>
      </c>
      <c r="C51" s="304">
        <f t="array" ref="C51">SUM(LEN(J10:J39)-LEN(SUBSTITUTE(J10:J39,"g","")))</f>
        <v>5</v>
      </c>
    </row>
    <row r="52" spans="2:3" ht="34.5" hidden="1" x14ac:dyDescent="0.45">
      <c r="B52" s="522" t="s">
        <v>94</v>
      </c>
      <c r="C52" s="304">
        <f t="array" ref="C52">SUM(LEN(K10:K39)-LEN(SUBSTITUTE(K10:K39,"Ý","")))</f>
        <v>8</v>
      </c>
    </row>
    <row r="53" spans="2:3" ht="34.5" hidden="1" x14ac:dyDescent="0.45">
      <c r="B53" s="523" t="s">
        <v>96</v>
      </c>
      <c r="C53" s="304">
        <f t="array" ref="C53">SUM(LEN(K10:K39)-LEN(SUBSTITUTE(K10:K39,"Ü","")))</f>
        <v>5</v>
      </c>
    </row>
    <row r="54" spans="2:3" ht="34.5" hidden="1" x14ac:dyDescent="0.45">
      <c r="B54" s="530" t="s">
        <v>95</v>
      </c>
      <c r="C54" s="304">
        <f t="array" ref="C54">SUM(LEN(K10:K39)-LEN(SUBSTITUTE(K10:K39,"Þ","")))</f>
        <v>9</v>
      </c>
    </row>
    <row r="55" spans="2:3" ht="35.25" hidden="1" thickBot="1" x14ac:dyDescent="0.5">
      <c r="B55" s="534"/>
      <c r="C55" s="304">
        <f>SUM(C46:C51)-SUM(C52:C54)</f>
        <v>7</v>
      </c>
    </row>
    <row r="56" spans="2:3" hidden="1" x14ac:dyDescent="0.2"/>
  </sheetData>
  <mergeCells count="49">
    <mergeCell ref="U23:U24"/>
    <mergeCell ref="F25:F26"/>
    <mergeCell ref="G25:G26"/>
    <mergeCell ref="H25:H26"/>
    <mergeCell ref="U25:U26"/>
    <mergeCell ref="C23:C24"/>
    <mergeCell ref="C25:C26"/>
    <mergeCell ref="F23:F24"/>
    <mergeCell ref="G23:G24"/>
    <mergeCell ref="H23:H24"/>
    <mergeCell ref="D38:D39"/>
    <mergeCell ref="D15:D17"/>
    <mergeCell ref="D21:D22"/>
    <mergeCell ref="D28:D29"/>
    <mergeCell ref="D31:D32"/>
    <mergeCell ref="D34:D37"/>
    <mergeCell ref="D23:D26"/>
    <mergeCell ref="D10:D11"/>
    <mergeCell ref="A2:B5"/>
    <mergeCell ref="U7:U9"/>
    <mergeCell ref="L8:M8"/>
    <mergeCell ref="I7:I9"/>
    <mergeCell ref="D7:D9"/>
    <mergeCell ref="R3:U3"/>
    <mergeCell ref="R4:U4"/>
    <mergeCell ref="R5:U5"/>
    <mergeCell ref="H4:O4"/>
    <mergeCell ref="H5:O5"/>
    <mergeCell ref="R2:U2"/>
    <mergeCell ref="J8:J9"/>
    <mergeCell ref="J7:K7"/>
    <mergeCell ref="K8:K9"/>
    <mergeCell ref="N8:Q8"/>
    <mergeCell ref="L7:T7"/>
    <mergeCell ref="R8:T8"/>
    <mergeCell ref="B34:B37"/>
    <mergeCell ref="A34:A39"/>
    <mergeCell ref="B38:B39"/>
    <mergeCell ref="A8:A9"/>
    <mergeCell ref="H7:H9"/>
    <mergeCell ref="C7:C9"/>
    <mergeCell ref="E7:E9"/>
    <mergeCell ref="F7:F9"/>
    <mergeCell ref="G7:G9"/>
    <mergeCell ref="B8:B9"/>
    <mergeCell ref="B18:B33"/>
    <mergeCell ref="A10:A17"/>
    <mergeCell ref="B10:B17"/>
    <mergeCell ref="A18:A33"/>
  </mergeCells>
  <conditionalFormatting sqref="C3">
    <cfRule type="cellIs" dxfId="786" priority="693" operator="equal">
      <formula>"g"</formula>
    </cfRule>
    <cfRule type="cellIs" dxfId="785" priority="694" operator="equal">
      <formula>"c"</formula>
    </cfRule>
  </conditionalFormatting>
  <conditionalFormatting sqref="C3">
    <cfRule type="cellIs" dxfId="784" priority="695" operator="equal">
      <formula>"="</formula>
    </cfRule>
    <cfRule type="cellIs" dxfId="783" priority="696" operator="equal">
      <formula>"r"</formula>
    </cfRule>
    <cfRule type="cellIs" dxfId="782" priority="697" operator="equal">
      <formula>"a"</formula>
    </cfRule>
    <cfRule type="cellIs" dxfId="781" priority="698" operator="equal">
      <formula>"@"</formula>
    </cfRule>
  </conditionalFormatting>
  <conditionalFormatting sqref="G3:G5">
    <cfRule type="cellIs" dxfId="780" priority="679" operator="equal">
      <formula>"g"</formula>
    </cfRule>
    <cfRule type="cellIs" dxfId="779" priority="680" operator="equal">
      <formula>"c"</formula>
    </cfRule>
  </conditionalFormatting>
  <conditionalFormatting sqref="G3:G5">
    <cfRule type="cellIs" dxfId="778" priority="681" operator="equal">
      <formula>"="</formula>
    </cfRule>
    <cfRule type="cellIs" dxfId="777" priority="682" operator="equal">
      <formula>"r"</formula>
    </cfRule>
    <cfRule type="cellIs" dxfId="776" priority="683" operator="equal">
      <formula>"a"</formula>
    </cfRule>
    <cfRule type="cellIs" dxfId="775" priority="684" operator="equal">
      <formula>"@"</formula>
    </cfRule>
  </conditionalFormatting>
  <conditionalFormatting sqref="C5">
    <cfRule type="cellIs" dxfId="774" priority="673" operator="equal">
      <formula>"g"</formula>
    </cfRule>
    <cfRule type="cellIs" dxfId="773" priority="674" operator="equal">
      <formula>"c"</formula>
    </cfRule>
  </conditionalFormatting>
  <conditionalFormatting sqref="C5">
    <cfRule type="cellIs" dxfId="772" priority="675" operator="equal">
      <formula>"="</formula>
    </cfRule>
    <cfRule type="cellIs" dxfId="771" priority="676" operator="equal">
      <formula>"r"</formula>
    </cfRule>
    <cfRule type="cellIs" dxfId="770" priority="677" operator="equal">
      <formula>"a"</formula>
    </cfRule>
    <cfRule type="cellIs" dxfId="769" priority="678" operator="equal">
      <formula>"@"</formula>
    </cfRule>
  </conditionalFormatting>
  <conditionalFormatting sqref="C4">
    <cfRule type="cellIs" dxfId="768" priority="667" operator="equal">
      <formula>"g"</formula>
    </cfRule>
    <cfRule type="cellIs" dxfId="767" priority="668" operator="equal">
      <formula>"c"</formula>
    </cfRule>
  </conditionalFormatting>
  <conditionalFormatting sqref="C4">
    <cfRule type="cellIs" dxfId="766" priority="669" operator="equal">
      <formula>"="</formula>
    </cfRule>
    <cfRule type="cellIs" dxfId="765" priority="670" operator="equal">
      <formula>"r"</formula>
    </cfRule>
    <cfRule type="cellIs" dxfId="764" priority="671" operator="equal">
      <formula>"a"</formula>
    </cfRule>
    <cfRule type="cellIs" dxfId="763" priority="672" operator="equal">
      <formula>"@"</formula>
    </cfRule>
  </conditionalFormatting>
  <conditionalFormatting sqref="B46">
    <cfRule type="cellIs" dxfId="762" priority="397" operator="equal">
      <formula>"g"</formula>
    </cfRule>
    <cfRule type="cellIs" dxfId="761" priority="398" operator="equal">
      <formula>"c"</formula>
    </cfRule>
  </conditionalFormatting>
  <conditionalFormatting sqref="B46">
    <cfRule type="cellIs" dxfId="760" priority="399" operator="equal">
      <formula>"="</formula>
    </cfRule>
    <cfRule type="cellIs" dxfId="759" priority="400" operator="equal">
      <formula>"r"</formula>
    </cfRule>
    <cfRule type="cellIs" dxfId="758" priority="401" operator="equal">
      <formula>"a"</formula>
    </cfRule>
    <cfRule type="cellIs" dxfId="757" priority="402" operator="equal">
      <formula>"@"</formula>
    </cfRule>
  </conditionalFormatting>
  <conditionalFormatting sqref="B49:B51">
    <cfRule type="cellIs" dxfId="756" priority="391" operator="equal">
      <formula>"g"</formula>
    </cfRule>
    <cfRule type="cellIs" dxfId="755" priority="392" operator="equal">
      <formula>"c"</formula>
    </cfRule>
  </conditionalFormatting>
  <conditionalFormatting sqref="B49:B51">
    <cfRule type="cellIs" dxfId="754" priority="393" operator="equal">
      <formula>"="</formula>
    </cfRule>
    <cfRule type="cellIs" dxfId="753" priority="394" operator="equal">
      <formula>"r"</formula>
    </cfRule>
    <cfRule type="cellIs" dxfId="752" priority="395" operator="equal">
      <formula>"a"</formula>
    </cfRule>
    <cfRule type="cellIs" dxfId="751" priority="396" operator="equal">
      <formula>"@"</formula>
    </cfRule>
  </conditionalFormatting>
  <conditionalFormatting sqref="B48">
    <cfRule type="cellIs" dxfId="750" priority="385" operator="equal">
      <formula>"g"</formula>
    </cfRule>
    <cfRule type="cellIs" dxfId="749" priority="386" operator="equal">
      <formula>"c"</formula>
    </cfRule>
  </conditionalFormatting>
  <conditionalFormatting sqref="B48">
    <cfRule type="cellIs" dxfId="748" priority="387" operator="equal">
      <formula>"="</formula>
    </cfRule>
    <cfRule type="cellIs" dxfId="747" priority="388" operator="equal">
      <formula>"r"</formula>
    </cfRule>
    <cfRule type="cellIs" dxfId="746" priority="389" operator="equal">
      <formula>"a"</formula>
    </cfRule>
    <cfRule type="cellIs" dxfId="745" priority="390" operator="equal">
      <formula>"@"</formula>
    </cfRule>
  </conditionalFormatting>
  <conditionalFormatting sqref="B47">
    <cfRule type="cellIs" dxfId="744" priority="379" operator="equal">
      <formula>"g"</formula>
    </cfRule>
    <cfRule type="cellIs" dxfId="743" priority="380" operator="equal">
      <formula>"c"</formula>
    </cfRule>
  </conditionalFormatting>
  <conditionalFormatting sqref="B47">
    <cfRule type="cellIs" dxfId="742" priority="381" operator="equal">
      <formula>"="</formula>
    </cfRule>
    <cfRule type="cellIs" dxfId="741" priority="382" operator="equal">
      <formula>"r"</formula>
    </cfRule>
    <cfRule type="cellIs" dxfId="740" priority="383" operator="equal">
      <formula>"a"</formula>
    </cfRule>
    <cfRule type="cellIs" dxfId="739" priority="384" operator="equal">
      <formula>"@"</formula>
    </cfRule>
  </conditionalFormatting>
  <conditionalFormatting sqref="J13">
    <cfRule type="cellIs" dxfId="738" priority="319" operator="equal">
      <formula>"g"</formula>
    </cfRule>
    <cfRule type="cellIs" dxfId="737" priority="320" operator="equal">
      <formula>"c"</formula>
    </cfRule>
  </conditionalFormatting>
  <conditionalFormatting sqref="J13">
    <cfRule type="cellIs" dxfId="736" priority="321" operator="equal">
      <formula>"="</formula>
    </cfRule>
    <cfRule type="cellIs" dxfId="735" priority="322" operator="equal">
      <formula>"r"</formula>
    </cfRule>
    <cfRule type="cellIs" dxfId="734" priority="323" operator="equal">
      <formula>"a"</formula>
    </cfRule>
    <cfRule type="cellIs" dxfId="733" priority="324" operator="equal">
      <formula>"@"</formula>
    </cfRule>
  </conditionalFormatting>
  <conditionalFormatting sqref="J10">
    <cfRule type="cellIs" dxfId="732" priority="313" operator="equal">
      <formula>"g"</formula>
    </cfRule>
    <cfRule type="cellIs" dxfId="731" priority="314" operator="equal">
      <formula>"c"</formula>
    </cfRule>
  </conditionalFormatting>
  <conditionalFormatting sqref="J10">
    <cfRule type="cellIs" dxfId="730" priority="315" operator="equal">
      <formula>"="</formula>
    </cfRule>
    <cfRule type="cellIs" dxfId="729" priority="316" operator="equal">
      <formula>"r"</formula>
    </cfRule>
    <cfRule type="cellIs" dxfId="728" priority="317" operator="equal">
      <formula>"a"</formula>
    </cfRule>
    <cfRule type="cellIs" dxfId="727" priority="318" operator="equal">
      <formula>"@"</formula>
    </cfRule>
  </conditionalFormatting>
  <conditionalFormatting sqref="J17">
    <cfRule type="cellIs" dxfId="726" priority="307" operator="equal">
      <formula>"g"</formula>
    </cfRule>
    <cfRule type="cellIs" dxfId="725" priority="308" operator="equal">
      <formula>"c"</formula>
    </cfRule>
  </conditionalFormatting>
  <conditionalFormatting sqref="J17">
    <cfRule type="cellIs" dxfId="724" priority="309" operator="equal">
      <formula>"="</formula>
    </cfRule>
    <cfRule type="cellIs" dxfId="723" priority="310" operator="equal">
      <formula>"r"</formula>
    </cfRule>
    <cfRule type="cellIs" dxfId="722" priority="311" operator="equal">
      <formula>"a"</formula>
    </cfRule>
    <cfRule type="cellIs" dxfId="721" priority="312" operator="equal">
      <formula>"@"</formula>
    </cfRule>
  </conditionalFormatting>
  <conditionalFormatting sqref="J16">
    <cfRule type="cellIs" dxfId="720" priority="295" operator="equal">
      <formula>"g"</formula>
    </cfRule>
    <cfRule type="cellIs" dxfId="719" priority="296" operator="equal">
      <formula>"c"</formula>
    </cfRule>
  </conditionalFormatting>
  <conditionalFormatting sqref="J16">
    <cfRule type="cellIs" dxfId="718" priority="297" operator="equal">
      <formula>"="</formula>
    </cfRule>
    <cfRule type="cellIs" dxfId="717" priority="298" operator="equal">
      <formula>"r"</formula>
    </cfRule>
    <cfRule type="cellIs" dxfId="716" priority="299" operator="equal">
      <formula>"a"</formula>
    </cfRule>
    <cfRule type="cellIs" dxfId="715" priority="300" operator="equal">
      <formula>"@"</formula>
    </cfRule>
  </conditionalFormatting>
  <conditionalFormatting sqref="J35:J36">
    <cfRule type="cellIs" dxfId="714" priority="283" operator="equal">
      <formula>"g"</formula>
    </cfRule>
    <cfRule type="cellIs" dxfId="713" priority="284" operator="equal">
      <formula>"c"</formula>
    </cfRule>
  </conditionalFormatting>
  <conditionalFormatting sqref="J35:J36">
    <cfRule type="cellIs" dxfId="712" priority="285" operator="equal">
      <formula>"="</formula>
    </cfRule>
    <cfRule type="cellIs" dxfId="711" priority="286" operator="equal">
      <formula>"r"</formula>
    </cfRule>
    <cfRule type="cellIs" dxfId="710" priority="287" operator="equal">
      <formula>"a"</formula>
    </cfRule>
    <cfRule type="cellIs" dxfId="709" priority="288" operator="equal">
      <formula>"@"</formula>
    </cfRule>
  </conditionalFormatting>
  <conditionalFormatting sqref="J39">
    <cfRule type="cellIs" dxfId="708" priority="265" operator="equal">
      <formula>"g"</formula>
    </cfRule>
    <cfRule type="cellIs" dxfId="707" priority="266" operator="equal">
      <formula>"c"</formula>
    </cfRule>
  </conditionalFormatting>
  <conditionalFormatting sqref="J39">
    <cfRule type="cellIs" dxfId="706" priority="267" operator="equal">
      <formula>"="</formula>
    </cfRule>
    <cfRule type="cellIs" dxfId="705" priority="268" operator="equal">
      <formula>"r"</formula>
    </cfRule>
    <cfRule type="cellIs" dxfId="704" priority="269" operator="equal">
      <formula>"a"</formula>
    </cfRule>
    <cfRule type="cellIs" dxfId="703" priority="270" operator="equal">
      <formula>"@"</formula>
    </cfRule>
  </conditionalFormatting>
  <conditionalFormatting sqref="J29">
    <cfRule type="cellIs" dxfId="702" priority="259" operator="equal">
      <formula>"g"</formula>
    </cfRule>
    <cfRule type="cellIs" dxfId="701" priority="260" operator="equal">
      <formula>"c"</formula>
    </cfRule>
  </conditionalFormatting>
  <conditionalFormatting sqref="J29">
    <cfRule type="cellIs" dxfId="700" priority="261" operator="equal">
      <formula>"="</formula>
    </cfRule>
    <cfRule type="cellIs" dxfId="699" priority="262" operator="equal">
      <formula>"r"</formula>
    </cfRule>
    <cfRule type="cellIs" dxfId="698" priority="263" operator="equal">
      <formula>"a"</formula>
    </cfRule>
    <cfRule type="cellIs" dxfId="697" priority="264" operator="equal">
      <formula>"@"</formula>
    </cfRule>
  </conditionalFormatting>
  <conditionalFormatting sqref="J15">
    <cfRule type="cellIs" dxfId="696" priority="235" operator="equal">
      <formula>"g"</formula>
    </cfRule>
    <cfRule type="cellIs" dxfId="695" priority="236" operator="equal">
      <formula>"c"</formula>
    </cfRule>
  </conditionalFormatting>
  <conditionalFormatting sqref="J15">
    <cfRule type="cellIs" dxfId="694" priority="237" operator="equal">
      <formula>"="</formula>
    </cfRule>
    <cfRule type="cellIs" dxfId="693" priority="238" operator="equal">
      <formula>"r"</formula>
    </cfRule>
    <cfRule type="cellIs" dxfId="692" priority="239" operator="equal">
      <formula>"a"</formula>
    </cfRule>
    <cfRule type="cellIs" dxfId="691" priority="240" operator="equal">
      <formula>"@"</formula>
    </cfRule>
  </conditionalFormatting>
  <conditionalFormatting sqref="J28">
    <cfRule type="cellIs" dxfId="690" priority="223" operator="equal">
      <formula>"g"</formula>
    </cfRule>
    <cfRule type="cellIs" dxfId="689" priority="224" operator="equal">
      <formula>"c"</formula>
    </cfRule>
  </conditionalFormatting>
  <conditionalFormatting sqref="J28">
    <cfRule type="cellIs" dxfId="688" priority="225" operator="equal">
      <formula>"="</formula>
    </cfRule>
    <cfRule type="cellIs" dxfId="687" priority="226" operator="equal">
      <formula>"r"</formula>
    </cfRule>
    <cfRule type="cellIs" dxfId="686" priority="227" operator="equal">
      <formula>"a"</formula>
    </cfRule>
    <cfRule type="cellIs" dxfId="685" priority="228" operator="equal">
      <formula>"@"</formula>
    </cfRule>
  </conditionalFormatting>
  <conditionalFormatting sqref="J37">
    <cfRule type="cellIs" dxfId="684" priority="211" operator="equal">
      <formula>"g"</formula>
    </cfRule>
    <cfRule type="cellIs" dxfId="683" priority="212" operator="equal">
      <formula>"c"</formula>
    </cfRule>
  </conditionalFormatting>
  <conditionalFormatting sqref="J37">
    <cfRule type="cellIs" dxfId="682" priority="213" operator="equal">
      <formula>"="</formula>
    </cfRule>
    <cfRule type="cellIs" dxfId="681" priority="214" operator="equal">
      <formula>"r"</formula>
    </cfRule>
    <cfRule type="cellIs" dxfId="680" priority="215" operator="equal">
      <formula>"a"</formula>
    </cfRule>
    <cfRule type="cellIs" dxfId="679" priority="216" operator="equal">
      <formula>"@"</formula>
    </cfRule>
  </conditionalFormatting>
  <conditionalFormatting sqref="J38">
    <cfRule type="cellIs" dxfId="678" priority="193" operator="equal">
      <formula>"g"</formula>
    </cfRule>
    <cfRule type="cellIs" dxfId="677" priority="194" operator="equal">
      <formula>"c"</formula>
    </cfRule>
  </conditionalFormatting>
  <conditionalFormatting sqref="J38">
    <cfRule type="cellIs" dxfId="676" priority="195" operator="equal">
      <formula>"="</formula>
    </cfRule>
    <cfRule type="cellIs" dxfId="675" priority="196" operator="equal">
      <formula>"r"</formula>
    </cfRule>
    <cfRule type="cellIs" dxfId="674" priority="197" operator="equal">
      <formula>"a"</formula>
    </cfRule>
    <cfRule type="cellIs" dxfId="673" priority="198" operator="equal">
      <formula>"@"</formula>
    </cfRule>
  </conditionalFormatting>
  <conditionalFormatting sqref="J27">
    <cfRule type="cellIs" dxfId="672" priority="175" operator="equal">
      <formula>"g"</formula>
    </cfRule>
    <cfRule type="cellIs" dxfId="671" priority="176" operator="equal">
      <formula>"c"</formula>
    </cfRule>
  </conditionalFormatting>
  <conditionalFormatting sqref="J27">
    <cfRule type="cellIs" dxfId="670" priority="177" operator="equal">
      <formula>"="</formula>
    </cfRule>
    <cfRule type="cellIs" dxfId="669" priority="178" operator="equal">
      <formula>"r"</formula>
    </cfRule>
    <cfRule type="cellIs" dxfId="668" priority="179" operator="equal">
      <formula>"a"</formula>
    </cfRule>
    <cfRule type="cellIs" dxfId="667" priority="180" operator="equal">
      <formula>"@"</formula>
    </cfRule>
  </conditionalFormatting>
  <conditionalFormatting sqref="J11">
    <cfRule type="cellIs" dxfId="666" priority="169" operator="equal">
      <formula>"g"</formula>
    </cfRule>
    <cfRule type="cellIs" dxfId="665" priority="170" operator="equal">
      <formula>"c"</formula>
    </cfRule>
  </conditionalFormatting>
  <conditionalFormatting sqref="J11">
    <cfRule type="cellIs" dxfId="664" priority="171" operator="equal">
      <formula>"="</formula>
    </cfRule>
    <cfRule type="cellIs" dxfId="663" priority="172" operator="equal">
      <formula>"r"</formula>
    </cfRule>
    <cfRule type="cellIs" dxfId="662" priority="173" operator="equal">
      <formula>"a"</formula>
    </cfRule>
    <cfRule type="cellIs" dxfId="661" priority="174" operator="equal">
      <formula>"@"</formula>
    </cfRule>
  </conditionalFormatting>
  <conditionalFormatting sqref="J12">
    <cfRule type="cellIs" dxfId="660" priority="163" operator="equal">
      <formula>"g"</formula>
    </cfRule>
    <cfRule type="cellIs" dxfId="659" priority="164" operator="equal">
      <formula>"c"</formula>
    </cfRule>
  </conditionalFormatting>
  <conditionalFormatting sqref="J12">
    <cfRule type="cellIs" dxfId="658" priority="165" operator="equal">
      <formula>"="</formula>
    </cfRule>
    <cfRule type="cellIs" dxfId="657" priority="166" operator="equal">
      <formula>"r"</formula>
    </cfRule>
    <cfRule type="cellIs" dxfId="656" priority="167" operator="equal">
      <formula>"a"</formula>
    </cfRule>
    <cfRule type="cellIs" dxfId="655" priority="168" operator="equal">
      <formula>"@"</formula>
    </cfRule>
  </conditionalFormatting>
  <conditionalFormatting sqref="J14">
    <cfRule type="cellIs" dxfId="654" priority="157" operator="equal">
      <formula>"g"</formula>
    </cfRule>
    <cfRule type="cellIs" dxfId="653" priority="158" operator="equal">
      <formula>"c"</formula>
    </cfRule>
  </conditionalFormatting>
  <conditionalFormatting sqref="J14">
    <cfRule type="cellIs" dxfId="652" priority="159" operator="equal">
      <formula>"="</formula>
    </cfRule>
    <cfRule type="cellIs" dxfId="651" priority="160" operator="equal">
      <formula>"r"</formula>
    </cfRule>
    <cfRule type="cellIs" dxfId="650" priority="161" operator="equal">
      <formula>"a"</formula>
    </cfRule>
    <cfRule type="cellIs" dxfId="649" priority="162" operator="equal">
      <formula>"@"</formula>
    </cfRule>
  </conditionalFormatting>
  <conditionalFormatting sqref="J34">
    <cfRule type="cellIs" dxfId="648" priority="145" operator="equal">
      <formula>"g"</formula>
    </cfRule>
    <cfRule type="cellIs" dxfId="647" priority="146" operator="equal">
      <formula>"c"</formula>
    </cfRule>
  </conditionalFormatting>
  <conditionalFormatting sqref="J34">
    <cfRule type="cellIs" dxfId="646" priority="147" operator="equal">
      <formula>"="</formula>
    </cfRule>
    <cfRule type="cellIs" dxfId="645" priority="148" operator="equal">
      <formula>"r"</formula>
    </cfRule>
    <cfRule type="cellIs" dxfId="644" priority="149" operator="equal">
      <formula>"a"</formula>
    </cfRule>
    <cfRule type="cellIs" dxfId="643" priority="150" operator="equal">
      <formula>"@"</formula>
    </cfRule>
  </conditionalFormatting>
  <conditionalFormatting sqref="J19">
    <cfRule type="cellIs" dxfId="642" priority="85" operator="equal">
      <formula>"g"</formula>
    </cfRule>
    <cfRule type="cellIs" dxfId="641" priority="86" operator="equal">
      <formula>"c"</formula>
    </cfRule>
  </conditionalFormatting>
  <conditionalFormatting sqref="J19">
    <cfRule type="cellIs" dxfId="640" priority="87" operator="equal">
      <formula>"="</formula>
    </cfRule>
    <cfRule type="cellIs" dxfId="639" priority="88" operator="equal">
      <formula>"r"</formula>
    </cfRule>
    <cfRule type="cellIs" dxfId="638" priority="89" operator="equal">
      <formula>"a"</formula>
    </cfRule>
    <cfRule type="cellIs" dxfId="637" priority="90" operator="equal">
      <formula>"@"</formula>
    </cfRule>
  </conditionalFormatting>
  <conditionalFormatting sqref="J18">
    <cfRule type="cellIs" dxfId="636" priority="79" operator="equal">
      <formula>"g"</formula>
    </cfRule>
    <cfRule type="cellIs" dxfId="635" priority="80" operator="equal">
      <formula>"c"</formula>
    </cfRule>
  </conditionalFormatting>
  <conditionalFormatting sqref="J18">
    <cfRule type="cellIs" dxfId="634" priority="81" operator="equal">
      <formula>"="</formula>
    </cfRule>
    <cfRule type="cellIs" dxfId="633" priority="82" operator="equal">
      <formula>"r"</formula>
    </cfRule>
    <cfRule type="cellIs" dxfId="632" priority="83" operator="equal">
      <formula>"a"</formula>
    </cfRule>
    <cfRule type="cellIs" dxfId="631" priority="84" operator="equal">
      <formula>"@"</formula>
    </cfRule>
  </conditionalFormatting>
  <conditionalFormatting sqref="J20">
    <cfRule type="cellIs" dxfId="630" priority="61" operator="equal">
      <formula>"g"</formula>
    </cfRule>
    <cfRule type="cellIs" dxfId="629" priority="62" operator="equal">
      <formula>"c"</formula>
    </cfRule>
  </conditionalFormatting>
  <conditionalFormatting sqref="J20">
    <cfRule type="cellIs" dxfId="628" priority="63" operator="equal">
      <formula>"="</formula>
    </cfRule>
    <cfRule type="cellIs" dxfId="627" priority="64" operator="equal">
      <formula>"r"</formula>
    </cfRule>
    <cfRule type="cellIs" dxfId="626" priority="65" operator="equal">
      <formula>"a"</formula>
    </cfRule>
    <cfRule type="cellIs" dxfId="625" priority="66" operator="equal">
      <formula>"@"</formula>
    </cfRule>
  </conditionalFormatting>
  <conditionalFormatting sqref="J23">
    <cfRule type="cellIs" dxfId="624" priority="43" operator="equal">
      <formula>"g"</formula>
    </cfRule>
    <cfRule type="cellIs" dxfId="623" priority="44" operator="equal">
      <formula>"c"</formula>
    </cfRule>
  </conditionalFormatting>
  <conditionalFormatting sqref="J23">
    <cfRule type="cellIs" dxfId="622" priority="45" operator="equal">
      <formula>"="</formula>
    </cfRule>
    <cfRule type="cellIs" dxfId="621" priority="46" operator="equal">
      <formula>"r"</formula>
    </cfRule>
    <cfRule type="cellIs" dxfId="620" priority="47" operator="equal">
      <formula>"a"</formula>
    </cfRule>
    <cfRule type="cellIs" dxfId="619" priority="48" operator="equal">
      <formula>"@"</formula>
    </cfRule>
  </conditionalFormatting>
  <conditionalFormatting sqref="J24">
    <cfRule type="cellIs" dxfId="618" priority="37" operator="equal">
      <formula>"g"</formula>
    </cfRule>
    <cfRule type="cellIs" dxfId="617" priority="38" operator="equal">
      <formula>"c"</formula>
    </cfRule>
  </conditionalFormatting>
  <conditionalFormatting sqref="J24">
    <cfRule type="cellIs" dxfId="616" priority="39" operator="equal">
      <formula>"="</formula>
    </cfRule>
    <cfRule type="cellIs" dxfId="615" priority="40" operator="equal">
      <formula>"r"</formula>
    </cfRule>
    <cfRule type="cellIs" dxfId="614" priority="41" operator="equal">
      <formula>"a"</formula>
    </cfRule>
    <cfRule type="cellIs" dxfId="613" priority="42" operator="equal">
      <formula>"@"</formula>
    </cfRule>
  </conditionalFormatting>
  <conditionalFormatting sqref="J25">
    <cfRule type="cellIs" dxfId="612" priority="31" operator="equal">
      <formula>"g"</formula>
    </cfRule>
    <cfRule type="cellIs" dxfId="611" priority="32" operator="equal">
      <formula>"c"</formula>
    </cfRule>
  </conditionalFormatting>
  <conditionalFormatting sqref="J25">
    <cfRule type="cellIs" dxfId="610" priority="33" operator="equal">
      <formula>"="</formula>
    </cfRule>
    <cfRule type="cellIs" dxfId="609" priority="34" operator="equal">
      <formula>"r"</formula>
    </cfRule>
    <cfRule type="cellIs" dxfId="608" priority="35" operator="equal">
      <formula>"a"</formula>
    </cfRule>
    <cfRule type="cellIs" dxfId="607" priority="36" operator="equal">
      <formula>"@"</formula>
    </cfRule>
  </conditionalFormatting>
  <conditionalFormatting sqref="J26">
    <cfRule type="cellIs" dxfId="606" priority="25" operator="equal">
      <formula>"g"</formula>
    </cfRule>
    <cfRule type="cellIs" dxfId="605" priority="26" operator="equal">
      <formula>"c"</formula>
    </cfRule>
  </conditionalFormatting>
  <conditionalFormatting sqref="J26">
    <cfRule type="cellIs" dxfId="604" priority="27" operator="equal">
      <formula>"="</formula>
    </cfRule>
    <cfRule type="cellIs" dxfId="603" priority="28" operator="equal">
      <formula>"r"</formula>
    </cfRule>
    <cfRule type="cellIs" dxfId="602" priority="29" operator="equal">
      <formula>"a"</formula>
    </cfRule>
    <cfRule type="cellIs" dxfId="601" priority="30" operator="equal">
      <formula>"@"</formula>
    </cfRule>
  </conditionalFormatting>
  <conditionalFormatting sqref="J21:J22">
    <cfRule type="cellIs" dxfId="600" priority="19" operator="equal">
      <formula>"g"</formula>
    </cfRule>
    <cfRule type="cellIs" dxfId="599" priority="20" operator="equal">
      <formula>"c"</formula>
    </cfRule>
  </conditionalFormatting>
  <conditionalFormatting sqref="J21:J22">
    <cfRule type="cellIs" dxfId="598" priority="21" operator="equal">
      <formula>"="</formula>
    </cfRule>
    <cfRule type="cellIs" dxfId="597" priority="22" operator="equal">
      <formula>"r"</formula>
    </cfRule>
    <cfRule type="cellIs" dxfId="596" priority="23" operator="equal">
      <formula>"a"</formula>
    </cfRule>
    <cfRule type="cellIs" dxfId="595" priority="24" operator="equal">
      <formula>"@"</formula>
    </cfRule>
  </conditionalFormatting>
  <conditionalFormatting sqref="J31">
    <cfRule type="cellIs" dxfId="594" priority="13" operator="equal">
      <formula>"g"</formula>
    </cfRule>
    <cfRule type="cellIs" dxfId="593" priority="14" operator="equal">
      <formula>"c"</formula>
    </cfRule>
  </conditionalFormatting>
  <conditionalFormatting sqref="J31">
    <cfRule type="cellIs" dxfId="592" priority="15" operator="equal">
      <formula>"="</formula>
    </cfRule>
    <cfRule type="cellIs" dxfId="591" priority="16" operator="equal">
      <formula>"r"</formula>
    </cfRule>
    <cfRule type="cellIs" dxfId="590" priority="17" operator="equal">
      <formula>"a"</formula>
    </cfRule>
    <cfRule type="cellIs" dxfId="589" priority="18" operator="equal">
      <formula>"@"</formula>
    </cfRule>
  </conditionalFormatting>
  <conditionalFormatting sqref="J32">
    <cfRule type="cellIs" dxfId="588" priority="7" operator="equal">
      <formula>"g"</formula>
    </cfRule>
    <cfRule type="cellIs" dxfId="587" priority="8" operator="equal">
      <formula>"c"</formula>
    </cfRule>
  </conditionalFormatting>
  <conditionalFormatting sqref="J32">
    <cfRule type="cellIs" dxfId="586" priority="9" operator="equal">
      <formula>"="</formula>
    </cfRule>
    <cfRule type="cellIs" dxfId="585" priority="10" operator="equal">
      <formula>"r"</formula>
    </cfRule>
    <cfRule type="cellIs" dxfId="584" priority="11" operator="equal">
      <formula>"a"</formula>
    </cfRule>
    <cfRule type="cellIs" dxfId="583" priority="12" operator="equal">
      <formula>"@"</formula>
    </cfRule>
  </conditionalFormatting>
  <conditionalFormatting sqref="J30">
    <cfRule type="cellIs" dxfId="582" priority="1" operator="equal">
      <formula>"g"</formula>
    </cfRule>
    <cfRule type="cellIs" dxfId="581" priority="2" operator="equal">
      <formula>"c"</formula>
    </cfRule>
  </conditionalFormatting>
  <conditionalFormatting sqref="J30">
    <cfRule type="cellIs" dxfId="580" priority="3" operator="equal">
      <formula>"="</formula>
    </cfRule>
    <cfRule type="cellIs" dxfId="579" priority="4" operator="equal">
      <formula>"r"</formula>
    </cfRule>
    <cfRule type="cellIs" dxfId="578" priority="5" operator="equal">
      <formula>"a"</formula>
    </cfRule>
    <cfRule type="cellIs" dxfId="577" priority="6" operator="equal">
      <formula>"@"</formula>
    </cfRule>
  </conditionalFormatting>
  <dataValidations count="2">
    <dataValidation type="list" allowBlank="1" showErrorMessage="1" sqref="J33">
      <formula1>#REF!</formula1>
    </dataValidation>
    <dataValidation type="list" allowBlank="1" showErrorMessage="1" sqref="K23:K24">
      <formula1>#REF!</formula1>
    </dataValidation>
  </dataValidations>
  <printOptions horizontalCentered="1"/>
  <pageMargins left="0.23622047244094491" right="0.23622047244094491" top="0.55118110236220474" bottom="0.55118110236220474" header="0.31496062992125984" footer="0.31496062992125984"/>
  <pageSetup paperSize="8" scale="57"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4">
        <x14:dataValidation type="list" allowBlank="1" showErrorMessage="1">
          <x14:formula1>
            <xm:f>'[3]lookup lists'!#REF!</xm:f>
          </x14:formula1>
          <xm:sqref>K37 J17 J13 K20 J38 J10 K30 K33:K34 J31:J32 K39</xm:sqref>
        </x14:dataValidation>
        <x14:dataValidation type="list" allowBlank="1" showErrorMessage="1">
          <x14:formula1>
            <xm:f>'[1]lookup lists'!#REF!</xm:f>
          </x14:formula1>
          <xm:sqref>K38 K25:K28 J18:K18 K19 K11:K14 J20 J23:J26 K21:K22 J34:J36 K35:K36</xm:sqref>
        </x14:dataValidation>
        <x14:dataValidation type="list" allowBlank="1" showErrorMessage="1">
          <x14:formula1>
            <xm:f>'lookup lists'!$A$1:$A$6</xm:f>
          </x14:formula1>
          <xm:sqref>J14:J15 J27:J28 J37 J11:J12 J21:J22 J30</xm:sqref>
        </x14:dataValidation>
        <x14:dataValidation type="list" allowBlank="1" showErrorMessage="1">
          <x14:formula1>
            <xm:f>'lookup lists'!$C$1:$C$3</xm:f>
          </x14:formula1>
          <xm:sqref>K10 K29 K16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W54"/>
  <sheetViews>
    <sheetView showGridLines="0" topLeftCell="J13" zoomScale="75" zoomScaleNormal="75" zoomScaleSheetLayoutView="100" workbookViewId="0">
      <selection activeCell="W14" sqref="W14"/>
    </sheetView>
  </sheetViews>
  <sheetFormatPr defaultColWidth="13.109375" defaultRowHeight="20.25" x14ac:dyDescent="0.2"/>
  <cols>
    <col min="1" max="1" width="10" style="33" customWidth="1"/>
    <col min="2" max="2" width="13.77734375" style="306" customWidth="1"/>
    <col min="3" max="3" width="8" style="31" customWidth="1"/>
    <col min="4" max="4" width="16.44140625" style="304" customWidth="1"/>
    <col min="5" max="5" width="39.33203125" style="47" customWidth="1"/>
    <col min="6" max="6" width="13" style="261" customWidth="1"/>
    <col min="7" max="7" width="11.33203125" style="47" customWidth="1"/>
    <col min="8" max="8" width="8.77734375" style="31" customWidth="1"/>
    <col min="9" max="9" width="13.33203125" style="47" customWidth="1"/>
    <col min="10" max="10" width="8.5546875" style="308" customWidth="1"/>
    <col min="11" max="11" width="9.21875" style="308" customWidth="1"/>
    <col min="12" max="13" width="9.88671875" style="31" customWidth="1"/>
    <col min="14" max="20" width="13.109375" style="304"/>
    <col min="21" max="21" width="35.6640625" style="303" customWidth="1"/>
    <col min="22" max="22" width="6.5546875" style="90" customWidth="1"/>
    <col min="23" max="16384" width="13.109375" style="47"/>
  </cols>
  <sheetData>
    <row r="1" spans="1:23" s="239" customFormat="1" ht="30.75" customHeight="1" thickBot="1" x14ac:dyDescent="0.25">
      <c r="A1" s="254" t="s">
        <v>100</v>
      </c>
      <c r="B1" s="254"/>
      <c r="C1" s="240"/>
      <c r="D1" s="316"/>
      <c r="E1" s="256"/>
      <c r="F1" s="258"/>
      <c r="G1" s="241"/>
      <c r="H1" s="242"/>
      <c r="I1" s="241"/>
      <c r="J1" s="319"/>
      <c r="K1" s="319"/>
      <c r="L1" s="242"/>
      <c r="M1" s="242"/>
      <c r="N1" s="318"/>
      <c r="O1" s="318"/>
      <c r="P1" s="318"/>
      <c r="Q1" s="318"/>
      <c r="R1" s="318"/>
      <c r="S1" s="318"/>
      <c r="T1" s="318"/>
      <c r="U1" s="317"/>
    </row>
    <row r="2" spans="1:23" s="273" customFormat="1" ht="23.25" customHeight="1" thickBot="1" x14ac:dyDescent="0.25">
      <c r="A2" s="1058" t="s">
        <v>86</v>
      </c>
      <c r="B2" s="1059"/>
      <c r="C2" s="302" t="s">
        <v>99</v>
      </c>
      <c r="D2" s="549"/>
      <c r="E2" s="301"/>
      <c r="F2" s="300"/>
      <c r="G2" s="301"/>
      <c r="H2" s="299"/>
      <c r="I2" s="301"/>
      <c r="J2" s="301"/>
      <c r="K2" s="301"/>
      <c r="L2" s="299"/>
      <c r="M2" s="299"/>
      <c r="N2" s="299"/>
      <c r="O2" s="299"/>
      <c r="P2" s="299"/>
      <c r="Q2" s="299"/>
      <c r="R2" s="1126"/>
      <c r="S2" s="1126"/>
      <c r="T2" s="1126"/>
      <c r="U2" s="1127"/>
    </row>
    <row r="3" spans="1:23" s="271" customFormat="1" ht="27" customHeight="1" x14ac:dyDescent="0.2">
      <c r="A3" s="1060"/>
      <c r="B3" s="1061"/>
      <c r="C3" s="575" t="s">
        <v>124</v>
      </c>
      <c r="D3" s="369" t="s">
        <v>87</v>
      </c>
      <c r="E3" s="369"/>
      <c r="F3" s="369"/>
      <c r="G3" s="572" t="s">
        <v>123</v>
      </c>
      <c r="H3" s="369" t="s">
        <v>90</v>
      </c>
      <c r="I3" s="369"/>
      <c r="J3" s="369"/>
      <c r="K3" s="369"/>
      <c r="L3" s="369"/>
      <c r="M3" s="369"/>
      <c r="N3" s="369"/>
      <c r="O3" s="369"/>
      <c r="P3" s="369"/>
      <c r="Q3" s="696"/>
      <c r="R3" s="1128"/>
      <c r="S3" s="1128"/>
      <c r="T3" s="1128"/>
      <c r="U3" s="1129"/>
    </row>
    <row r="4" spans="1:23" s="271" customFormat="1" ht="39" customHeight="1" x14ac:dyDescent="0.2">
      <c r="A4" s="1060"/>
      <c r="B4" s="1061"/>
      <c r="C4" s="576" t="s">
        <v>126</v>
      </c>
      <c r="D4" s="371" t="s">
        <v>88</v>
      </c>
      <c r="E4" s="290"/>
      <c r="F4" s="274"/>
      <c r="G4" s="573" t="s">
        <v>135</v>
      </c>
      <c r="H4" s="1125" t="s">
        <v>91</v>
      </c>
      <c r="I4" s="1077"/>
      <c r="J4" s="1077"/>
      <c r="K4" s="1077"/>
      <c r="L4" s="1077"/>
      <c r="M4" s="1077"/>
      <c r="N4" s="1077"/>
      <c r="O4" s="1078"/>
      <c r="P4" s="885"/>
      <c r="Q4" s="693"/>
      <c r="R4" s="1123"/>
      <c r="S4" s="1123"/>
      <c r="T4" s="1123"/>
      <c r="U4" s="1124"/>
    </row>
    <row r="5" spans="1:23" s="271" customFormat="1" ht="40.5" customHeight="1" thickBot="1" x14ac:dyDescent="0.25">
      <c r="A5" s="1062"/>
      <c r="B5" s="1063"/>
      <c r="C5" s="577" t="s">
        <v>125</v>
      </c>
      <c r="D5" s="289" t="s">
        <v>89</v>
      </c>
      <c r="E5" s="289"/>
      <c r="F5" s="289"/>
      <c r="G5" s="574" t="s">
        <v>136</v>
      </c>
      <c r="H5" s="1130" t="s">
        <v>92</v>
      </c>
      <c r="I5" s="1079"/>
      <c r="J5" s="1079"/>
      <c r="K5" s="1079"/>
      <c r="L5" s="1079"/>
      <c r="M5" s="1079"/>
      <c r="N5" s="1079"/>
      <c r="O5" s="1080"/>
      <c r="P5" s="886"/>
      <c r="Q5" s="695"/>
      <c r="R5" s="1131"/>
      <c r="S5" s="1131"/>
      <c r="T5" s="1131"/>
      <c r="U5" s="1132"/>
    </row>
    <row r="6" spans="1:23" s="239" customFormat="1" ht="9.75" customHeight="1" thickBot="1" x14ac:dyDescent="0.25">
      <c r="B6" s="315"/>
      <c r="D6" s="315"/>
      <c r="F6" s="259"/>
      <c r="J6" s="341"/>
      <c r="K6" s="341"/>
      <c r="M6" s="250"/>
      <c r="N6" s="340"/>
      <c r="O6" s="340"/>
      <c r="P6" s="340"/>
      <c r="Q6" s="340"/>
      <c r="R6" s="340"/>
      <c r="S6" s="340"/>
      <c r="T6" s="340"/>
      <c r="U6" s="339"/>
    </row>
    <row r="7" spans="1:23" s="243" customFormat="1" ht="29.25" customHeight="1" thickBot="1" x14ac:dyDescent="0.25">
      <c r="A7" s="244"/>
      <c r="B7" s="326"/>
      <c r="C7" s="1037" t="s">
        <v>66</v>
      </c>
      <c r="D7" s="1069" t="s">
        <v>488</v>
      </c>
      <c r="E7" s="1040" t="s">
        <v>72</v>
      </c>
      <c r="F7" s="1043" t="s">
        <v>245</v>
      </c>
      <c r="G7" s="1046" t="s">
        <v>67</v>
      </c>
      <c r="H7" s="1035" t="s">
        <v>85</v>
      </c>
      <c r="I7" s="1046" t="s">
        <v>153</v>
      </c>
      <c r="J7" s="1084"/>
      <c r="K7" s="1085"/>
      <c r="L7" s="1020" t="s">
        <v>239</v>
      </c>
      <c r="M7" s="1021"/>
      <c r="N7" s="1021"/>
      <c r="O7" s="1021"/>
      <c r="P7" s="1021"/>
      <c r="Q7" s="1021"/>
      <c r="R7" s="1022"/>
      <c r="S7" s="1022"/>
      <c r="T7" s="1023"/>
      <c r="U7" s="1064" t="s">
        <v>423</v>
      </c>
      <c r="V7" s="245"/>
      <c r="W7" s="236"/>
    </row>
    <row r="8" spans="1:23" s="243" customFormat="1" ht="29.25" customHeight="1" x14ac:dyDescent="0.2">
      <c r="A8" s="1033" t="s">
        <v>262</v>
      </c>
      <c r="B8" s="1049" t="s">
        <v>242</v>
      </c>
      <c r="C8" s="1038"/>
      <c r="D8" s="1083"/>
      <c r="E8" s="1041"/>
      <c r="F8" s="1044"/>
      <c r="G8" s="1047"/>
      <c r="H8" s="1036"/>
      <c r="I8" s="1047"/>
      <c r="J8" s="1120" t="s">
        <v>98</v>
      </c>
      <c r="K8" s="1045" t="s">
        <v>93</v>
      </c>
      <c r="L8" s="1067" t="s">
        <v>155</v>
      </c>
      <c r="M8" s="1068"/>
      <c r="N8" s="1087" t="s">
        <v>68</v>
      </c>
      <c r="O8" s="1088"/>
      <c r="P8" s="1088"/>
      <c r="Q8" s="1089"/>
      <c r="R8" s="1024" t="s">
        <v>116</v>
      </c>
      <c r="S8" s="1025"/>
      <c r="T8" s="1122"/>
      <c r="U8" s="1065"/>
      <c r="V8" s="245"/>
      <c r="W8" s="237"/>
    </row>
    <row r="9" spans="1:23" s="246" customFormat="1" ht="45.75" customHeight="1" thickBot="1" x14ac:dyDescent="0.25">
      <c r="A9" s="1034"/>
      <c r="B9" s="1050"/>
      <c r="C9" s="1117"/>
      <c r="D9" s="1086"/>
      <c r="E9" s="1118"/>
      <c r="F9" s="1119"/>
      <c r="G9" s="1108"/>
      <c r="H9" s="1116"/>
      <c r="I9" s="1108"/>
      <c r="J9" s="1121"/>
      <c r="K9" s="1086"/>
      <c r="L9" s="438" t="s">
        <v>69</v>
      </c>
      <c r="M9" s="761" t="s">
        <v>70</v>
      </c>
      <c r="N9" s="697" t="s">
        <v>607</v>
      </c>
      <c r="O9" s="367" t="s">
        <v>501</v>
      </c>
      <c r="P9" s="717" t="s">
        <v>542</v>
      </c>
      <c r="Q9" s="717" t="s">
        <v>688</v>
      </c>
      <c r="R9" s="665">
        <v>42736</v>
      </c>
      <c r="S9" s="665">
        <v>42767</v>
      </c>
      <c r="T9" s="665">
        <v>42795</v>
      </c>
      <c r="U9" s="1066"/>
      <c r="V9" s="247"/>
      <c r="W9" s="236"/>
    </row>
    <row r="10" spans="1:23" s="127" customFormat="1" ht="76.5" customHeight="1" x14ac:dyDescent="0.2">
      <c r="A10" s="1112" t="s">
        <v>264</v>
      </c>
      <c r="B10" s="1052" t="s">
        <v>244</v>
      </c>
      <c r="C10" s="352" t="s">
        <v>101</v>
      </c>
      <c r="D10" s="1096" t="s">
        <v>451</v>
      </c>
      <c r="E10" s="478" t="s">
        <v>380</v>
      </c>
      <c r="F10" s="362" t="s">
        <v>253</v>
      </c>
      <c r="G10" s="332" t="s">
        <v>139</v>
      </c>
      <c r="H10" s="331" t="s">
        <v>155</v>
      </c>
      <c r="I10" s="479" t="s">
        <v>143</v>
      </c>
      <c r="J10" s="279" t="s">
        <v>136</v>
      </c>
      <c r="K10" s="528"/>
      <c r="L10" s="385" t="s">
        <v>647</v>
      </c>
      <c r="M10" s="762" t="s">
        <v>651</v>
      </c>
      <c r="N10" s="750"/>
      <c r="O10" s="419"/>
      <c r="P10" s="769"/>
      <c r="Q10" s="769"/>
      <c r="R10" s="636"/>
      <c r="S10" s="769"/>
      <c r="T10" s="888"/>
      <c r="U10" s="937" t="s">
        <v>652</v>
      </c>
      <c r="V10" s="128"/>
      <c r="W10" s="126"/>
    </row>
    <row r="11" spans="1:23" s="307" customFormat="1" ht="104.25" customHeight="1" x14ac:dyDescent="0.2">
      <c r="A11" s="1113"/>
      <c r="B11" s="1051"/>
      <c r="C11" s="337" t="s">
        <v>103</v>
      </c>
      <c r="D11" s="1070"/>
      <c r="E11" s="336" t="s">
        <v>283</v>
      </c>
      <c r="F11" s="361" t="s">
        <v>253</v>
      </c>
      <c r="G11" s="321" t="s">
        <v>207</v>
      </c>
      <c r="H11" s="353" t="s">
        <v>119</v>
      </c>
      <c r="I11" s="361" t="s">
        <v>142</v>
      </c>
      <c r="J11" s="277" t="s">
        <v>136</v>
      </c>
      <c r="K11" s="527"/>
      <c r="L11" s="343" t="s">
        <v>648</v>
      </c>
      <c r="M11" s="734" t="s">
        <v>427</v>
      </c>
      <c r="N11" s="707"/>
      <c r="O11" s="264"/>
      <c r="P11" s="727"/>
      <c r="Q11" s="727"/>
      <c r="R11" s="637"/>
      <c r="S11" s="770"/>
      <c r="T11" s="889"/>
      <c r="U11" s="938" t="s">
        <v>480</v>
      </c>
      <c r="V11" s="311"/>
      <c r="W11" s="303"/>
    </row>
    <row r="12" spans="1:23" s="307" customFormat="1" ht="98.25" customHeight="1" x14ac:dyDescent="0.2">
      <c r="A12" s="1113"/>
      <c r="B12" s="1051"/>
      <c r="C12" s="337" t="s">
        <v>104</v>
      </c>
      <c r="D12" s="1070"/>
      <c r="E12" s="380" t="s">
        <v>102</v>
      </c>
      <c r="F12" s="361" t="s">
        <v>253</v>
      </c>
      <c r="G12" s="321" t="s">
        <v>139</v>
      </c>
      <c r="H12" s="353" t="s">
        <v>119</v>
      </c>
      <c r="I12" s="361" t="s">
        <v>141</v>
      </c>
      <c r="J12" s="272" t="s">
        <v>136</v>
      </c>
      <c r="K12" s="285"/>
      <c r="L12" s="343" t="s">
        <v>428</v>
      </c>
      <c r="M12" s="734" t="s">
        <v>604</v>
      </c>
      <c r="N12" s="707"/>
      <c r="O12" s="264"/>
      <c r="P12" s="727"/>
      <c r="Q12" s="727"/>
      <c r="R12" s="632"/>
      <c r="S12" s="727"/>
      <c r="T12" s="890"/>
      <c r="U12" s="939" t="s">
        <v>653</v>
      </c>
      <c r="V12" s="311"/>
      <c r="W12" s="303"/>
    </row>
    <row r="13" spans="1:23" s="127" customFormat="1" ht="141" customHeight="1" x14ac:dyDescent="0.2">
      <c r="A13" s="1113"/>
      <c r="B13" s="1051"/>
      <c r="C13" s="417" t="s">
        <v>284</v>
      </c>
      <c r="D13" s="1070"/>
      <c r="E13" s="253" t="s">
        <v>105</v>
      </c>
      <c r="F13" s="395" t="s">
        <v>253</v>
      </c>
      <c r="G13" s="389" t="s">
        <v>139</v>
      </c>
      <c r="H13" s="476" t="s">
        <v>119</v>
      </c>
      <c r="I13" s="395" t="s">
        <v>145</v>
      </c>
      <c r="J13" s="286" t="s">
        <v>136</v>
      </c>
      <c r="K13" s="477"/>
      <c r="L13" s="365" t="s">
        <v>649</v>
      </c>
      <c r="M13" s="838" t="s">
        <v>533</v>
      </c>
      <c r="N13" s="751"/>
      <c r="O13" s="436"/>
      <c r="P13" s="770"/>
      <c r="Q13" s="770"/>
      <c r="R13" s="637"/>
      <c r="S13" s="770"/>
      <c r="T13" s="889"/>
      <c r="U13" s="938" t="s">
        <v>720</v>
      </c>
      <c r="V13" s="128"/>
      <c r="W13" s="126"/>
    </row>
    <row r="14" spans="1:23" s="127" customFormat="1" ht="115.5" customHeight="1" x14ac:dyDescent="0.2">
      <c r="A14" s="1113"/>
      <c r="B14" s="1051"/>
      <c r="C14" s="337" t="s">
        <v>285</v>
      </c>
      <c r="D14" s="1070"/>
      <c r="E14" s="336" t="s">
        <v>287</v>
      </c>
      <c r="F14" s="361" t="s">
        <v>253</v>
      </c>
      <c r="G14" s="321" t="s">
        <v>128</v>
      </c>
      <c r="H14" s="353" t="s">
        <v>119</v>
      </c>
      <c r="I14" s="361" t="s">
        <v>144</v>
      </c>
      <c r="J14" s="277" t="s">
        <v>136</v>
      </c>
      <c r="K14" s="285"/>
      <c r="L14" s="343" t="s">
        <v>429</v>
      </c>
      <c r="M14" s="734" t="s">
        <v>534</v>
      </c>
      <c r="N14" s="752"/>
      <c r="O14" s="392"/>
      <c r="P14" s="771"/>
      <c r="Q14" s="771"/>
      <c r="R14" s="638"/>
      <c r="S14" s="771"/>
      <c r="T14" s="891"/>
      <c r="U14" s="939" t="s">
        <v>814</v>
      </c>
      <c r="V14" s="128"/>
      <c r="W14" s="126"/>
    </row>
    <row r="15" spans="1:23" s="46" customFormat="1" ht="125.25" customHeight="1" thickBot="1" x14ac:dyDescent="0.25">
      <c r="A15" s="1113"/>
      <c r="B15" s="1053"/>
      <c r="C15" s="337" t="s">
        <v>286</v>
      </c>
      <c r="D15" s="1094"/>
      <c r="E15" s="336" t="s">
        <v>288</v>
      </c>
      <c r="F15" s="361" t="s">
        <v>253</v>
      </c>
      <c r="G15" s="321" t="s">
        <v>128</v>
      </c>
      <c r="H15" s="321" t="s">
        <v>155</v>
      </c>
      <c r="I15" s="321" t="s">
        <v>140</v>
      </c>
      <c r="J15" s="277" t="s">
        <v>136</v>
      </c>
      <c r="K15" s="285"/>
      <c r="L15" s="343" t="s">
        <v>650</v>
      </c>
      <c r="M15" s="734" t="s">
        <v>535</v>
      </c>
      <c r="N15" s="752"/>
      <c r="O15" s="392"/>
      <c r="P15" s="771"/>
      <c r="Q15" s="771"/>
      <c r="R15" s="638"/>
      <c r="S15" s="771"/>
      <c r="T15" s="891"/>
      <c r="U15" s="939" t="s">
        <v>719</v>
      </c>
      <c r="V15" s="90"/>
      <c r="W15" s="126"/>
    </row>
    <row r="16" spans="1:23" s="46" customFormat="1" ht="156.75" customHeight="1" x14ac:dyDescent="0.2">
      <c r="A16" s="1113"/>
      <c r="B16" s="474"/>
      <c r="C16" s="337" t="s">
        <v>382</v>
      </c>
      <c r="D16" s="1090" t="s">
        <v>490</v>
      </c>
      <c r="E16" s="336" t="s">
        <v>495</v>
      </c>
      <c r="F16" s="361" t="s">
        <v>808</v>
      </c>
      <c r="G16" s="389" t="s">
        <v>316</v>
      </c>
      <c r="H16" s="389" t="s">
        <v>500</v>
      </c>
      <c r="I16" s="389" t="s">
        <v>384</v>
      </c>
      <c r="J16" s="277" t="s">
        <v>135</v>
      </c>
      <c r="K16" s="285"/>
      <c r="L16" s="487" t="s">
        <v>206</v>
      </c>
      <c r="M16" s="764">
        <v>2526</v>
      </c>
      <c r="N16" s="753" t="s">
        <v>608</v>
      </c>
      <c r="O16" s="365" t="s">
        <v>526</v>
      </c>
      <c r="P16" s="734" t="s">
        <v>642</v>
      </c>
      <c r="Q16" s="734" t="s">
        <v>726</v>
      </c>
      <c r="R16" s="866" t="s">
        <v>654</v>
      </c>
      <c r="S16" s="734" t="s">
        <v>685</v>
      </c>
      <c r="T16" s="734" t="s">
        <v>725</v>
      </c>
      <c r="U16" s="938" t="s">
        <v>727</v>
      </c>
      <c r="V16" s="310"/>
      <c r="W16" s="303"/>
    </row>
    <row r="17" spans="1:23" s="46" customFormat="1" ht="68.25" customHeight="1" thickBot="1" x14ac:dyDescent="0.25">
      <c r="A17" s="1114"/>
      <c r="B17" s="474" t="s">
        <v>381</v>
      </c>
      <c r="C17" s="410" t="s">
        <v>383</v>
      </c>
      <c r="D17" s="1115"/>
      <c r="E17" s="248" t="s">
        <v>496</v>
      </c>
      <c r="F17" s="260" t="s">
        <v>808</v>
      </c>
      <c r="G17" s="335" t="s">
        <v>316</v>
      </c>
      <c r="H17" s="580" t="s">
        <v>500</v>
      </c>
      <c r="I17" s="335" t="s">
        <v>384</v>
      </c>
      <c r="J17" s="278" t="s">
        <v>135</v>
      </c>
      <c r="K17" s="288"/>
      <c r="L17" s="431" t="s">
        <v>206</v>
      </c>
      <c r="M17" s="765">
        <v>1041</v>
      </c>
      <c r="N17" s="754" t="s">
        <v>609</v>
      </c>
      <c r="O17" s="502" t="s">
        <v>527</v>
      </c>
      <c r="P17" s="861" t="s">
        <v>636</v>
      </c>
      <c r="Q17" s="861" t="s">
        <v>721</v>
      </c>
      <c r="R17" s="867" t="s">
        <v>722</v>
      </c>
      <c r="S17" s="884" t="s">
        <v>723</v>
      </c>
      <c r="T17" s="884" t="s">
        <v>724</v>
      </c>
      <c r="U17" s="940" t="s">
        <v>140</v>
      </c>
      <c r="V17" s="310"/>
      <c r="W17" s="303"/>
    </row>
    <row r="18" spans="1:23" s="127" customFormat="1" ht="147" customHeight="1" x14ac:dyDescent="0.2">
      <c r="A18" s="1105" t="s">
        <v>106</v>
      </c>
      <c r="B18" s="1109" t="s">
        <v>511</v>
      </c>
      <c r="C18" s="352" t="s">
        <v>107</v>
      </c>
      <c r="D18" s="553" t="s">
        <v>452</v>
      </c>
      <c r="E18" s="465" t="s">
        <v>385</v>
      </c>
      <c r="F18" s="362" t="s">
        <v>254</v>
      </c>
      <c r="G18" s="360" t="s">
        <v>128</v>
      </c>
      <c r="H18" s="332" t="s">
        <v>154</v>
      </c>
      <c r="I18" s="360" t="s">
        <v>152</v>
      </c>
      <c r="J18" s="279" t="s">
        <v>135</v>
      </c>
      <c r="K18" s="592" t="s">
        <v>95</v>
      </c>
      <c r="L18" s="540" t="s">
        <v>206</v>
      </c>
      <c r="M18" s="766">
        <v>568</v>
      </c>
      <c r="N18" s="755">
        <v>130</v>
      </c>
      <c r="O18" s="601" t="s">
        <v>583</v>
      </c>
      <c r="P18" s="772" t="s">
        <v>582</v>
      </c>
      <c r="Q18" s="772" t="s">
        <v>784</v>
      </c>
      <c r="R18" s="639"/>
      <c r="S18" s="868"/>
      <c r="T18" s="892"/>
      <c r="U18" s="975" t="s">
        <v>785</v>
      </c>
      <c r="V18" s="128"/>
      <c r="W18" s="126"/>
    </row>
    <row r="19" spans="1:23" s="307" customFormat="1" ht="163.5" customHeight="1" thickBot="1" x14ac:dyDescent="0.25">
      <c r="A19" s="1106"/>
      <c r="B19" s="1110"/>
      <c r="C19" s="418" t="s">
        <v>289</v>
      </c>
      <c r="D19" s="407" t="s">
        <v>453</v>
      </c>
      <c r="E19" s="469" t="s">
        <v>386</v>
      </c>
      <c r="F19" s="361" t="s">
        <v>254</v>
      </c>
      <c r="G19" s="353" t="s">
        <v>139</v>
      </c>
      <c r="H19" s="321" t="s">
        <v>154</v>
      </c>
      <c r="I19" s="361">
        <v>1.5</v>
      </c>
      <c r="J19" s="277" t="s">
        <v>125</v>
      </c>
      <c r="K19" s="592" t="s">
        <v>95</v>
      </c>
      <c r="L19" s="322">
        <v>2.2999999999999998</v>
      </c>
      <c r="M19" s="731">
        <v>1.6</v>
      </c>
      <c r="N19" s="756">
        <v>2.9</v>
      </c>
      <c r="O19" s="529">
        <v>2.09</v>
      </c>
      <c r="P19" s="773" t="s">
        <v>634</v>
      </c>
      <c r="Q19" s="773">
        <v>2.4500000000000002</v>
      </c>
      <c r="R19" s="632"/>
      <c r="S19" s="727"/>
      <c r="T19" s="890"/>
      <c r="U19" s="976" t="s">
        <v>786</v>
      </c>
      <c r="V19" s="311"/>
      <c r="W19" s="303"/>
    </row>
    <row r="20" spans="1:23" s="127" customFormat="1" ht="108" customHeight="1" x14ac:dyDescent="0.2">
      <c r="A20" s="1106"/>
      <c r="B20" s="1110"/>
      <c r="C20" s="337" t="s">
        <v>290</v>
      </c>
      <c r="D20" s="351" t="s">
        <v>454</v>
      </c>
      <c r="E20" s="280" t="s">
        <v>146</v>
      </c>
      <c r="F20" s="361" t="s">
        <v>254</v>
      </c>
      <c r="G20" s="353" t="s">
        <v>128</v>
      </c>
      <c r="H20" s="353" t="s">
        <v>154</v>
      </c>
      <c r="I20" s="374" t="s">
        <v>152</v>
      </c>
      <c r="J20" s="500" t="s">
        <v>135</v>
      </c>
      <c r="K20" s="592" t="s">
        <v>94</v>
      </c>
      <c r="L20" s="264"/>
      <c r="M20" s="767">
        <v>944</v>
      </c>
      <c r="N20" s="709">
        <v>719</v>
      </c>
      <c r="O20" s="402">
        <v>824</v>
      </c>
      <c r="P20" s="740" t="s">
        <v>584</v>
      </c>
      <c r="Q20" s="772" t="s">
        <v>787</v>
      </c>
      <c r="R20" s="640"/>
      <c r="S20" s="869"/>
      <c r="T20" s="893"/>
      <c r="U20" s="976" t="s">
        <v>788</v>
      </c>
      <c r="V20" s="128"/>
      <c r="W20" s="126"/>
    </row>
    <row r="21" spans="1:23" s="127" customFormat="1" ht="68.25" customHeight="1" x14ac:dyDescent="0.2">
      <c r="A21" s="1106"/>
      <c r="B21" s="1110"/>
      <c r="C21" s="337" t="s">
        <v>291</v>
      </c>
      <c r="D21" s="1090" t="s">
        <v>455</v>
      </c>
      <c r="E21" s="469" t="s">
        <v>387</v>
      </c>
      <c r="F21" s="361" t="s">
        <v>254</v>
      </c>
      <c r="G21" s="353" t="s">
        <v>128</v>
      </c>
      <c r="H21" s="353" t="s">
        <v>154</v>
      </c>
      <c r="I21" s="366">
        <v>0.76</v>
      </c>
      <c r="J21" s="277" t="s">
        <v>124</v>
      </c>
      <c r="K21" s="592" t="s">
        <v>94</v>
      </c>
      <c r="L21" s="343">
        <v>0.76400000000000001</v>
      </c>
      <c r="M21" s="734">
        <v>0.75700000000000001</v>
      </c>
      <c r="N21" s="706">
        <v>0.79600000000000004</v>
      </c>
      <c r="O21" s="343">
        <v>0.7994</v>
      </c>
      <c r="P21" s="740" t="s">
        <v>585</v>
      </c>
      <c r="Q21" s="721">
        <v>0.78300000000000003</v>
      </c>
      <c r="R21" s="641"/>
      <c r="S21" s="870"/>
      <c r="T21" s="894"/>
      <c r="U21" s="976" t="s">
        <v>789</v>
      </c>
      <c r="V21" s="128"/>
      <c r="W21" s="126"/>
    </row>
    <row r="22" spans="1:23" s="127" customFormat="1" ht="216.75" customHeight="1" x14ac:dyDescent="0.2">
      <c r="A22" s="1106"/>
      <c r="B22" s="1110"/>
      <c r="C22" s="337" t="s">
        <v>432</v>
      </c>
      <c r="D22" s="1070"/>
      <c r="E22" s="480" t="s">
        <v>424</v>
      </c>
      <c r="F22" s="361" t="s">
        <v>254</v>
      </c>
      <c r="G22" s="353" t="s">
        <v>128</v>
      </c>
      <c r="H22" s="353" t="s">
        <v>154</v>
      </c>
      <c r="I22" s="283">
        <v>0.46700000000000003</v>
      </c>
      <c r="J22" s="277" t="s">
        <v>125</v>
      </c>
      <c r="K22" s="592" t="s">
        <v>95</v>
      </c>
      <c r="L22" s="387">
        <v>0</v>
      </c>
      <c r="M22" s="734">
        <v>0.29199999999999998</v>
      </c>
      <c r="N22" s="699">
        <v>1</v>
      </c>
      <c r="O22" s="593">
        <v>1</v>
      </c>
      <c r="P22" s="740" t="s">
        <v>586</v>
      </c>
      <c r="Q22" s="986">
        <v>6.0199999999999997E-2</v>
      </c>
      <c r="R22" s="641"/>
      <c r="S22" s="870"/>
      <c r="T22" s="894"/>
      <c r="U22" s="976" t="s">
        <v>790</v>
      </c>
      <c r="V22" s="128"/>
      <c r="W22" s="126"/>
    </row>
    <row r="23" spans="1:23" s="307" customFormat="1" ht="147" customHeight="1" x14ac:dyDescent="0.2">
      <c r="A23" s="1106"/>
      <c r="B23" s="1110"/>
      <c r="C23" s="337" t="s">
        <v>108</v>
      </c>
      <c r="D23" s="1094"/>
      <c r="E23" s="336" t="s">
        <v>112</v>
      </c>
      <c r="F23" s="361" t="s">
        <v>254</v>
      </c>
      <c r="G23" s="353" t="s">
        <v>128</v>
      </c>
      <c r="H23" s="353" t="s">
        <v>154</v>
      </c>
      <c r="I23" s="374">
        <v>2500</v>
      </c>
      <c r="J23" s="277" t="s">
        <v>125</v>
      </c>
      <c r="K23" s="592" t="s">
        <v>95</v>
      </c>
      <c r="L23" s="344">
        <v>2566</v>
      </c>
      <c r="M23" s="767">
        <v>2420</v>
      </c>
      <c r="N23" s="709">
        <v>430</v>
      </c>
      <c r="O23" s="402">
        <v>341</v>
      </c>
      <c r="P23" s="740" t="s">
        <v>587</v>
      </c>
      <c r="Q23" s="740" t="s">
        <v>791</v>
      </c>
      <c r="R23" s="640"/>
      <c r="S23" s="869"/>
      <c r="T23" s="893"/>
      <c r="U23" s="976" t="s">
        <v>792</v>
      </c>
      <c r="V23" s="311"/>
      <c r="W23" s="303"/>
    </row>
    <row r="24" spans="1:23" s="127" customFormat="1" ht="48.75" customHeight="1" thickBot="1" x14ac:dyDescent="0.25">
      <c r="A24" s="1106"/>
      <c r="B24" s="1110"/>
      <c r="C24" s="337" t="s">
        <v>110</v>
      </c>
      <c r="D24" s="1090" t="s">
        <v>456</v>
      </c>
      <c r="E24" s="469" t="s">
        <v>388</v>
      </c>
      <c r="F24" s="361" t="s">
        <v>254</v>
      </c>
      <c r="G24" s="359" t="s">
        <v>128</v>
      </c>
      <c r="H24" s="321" t="s">
        <v>155</v>
      </c>
      <c r="I24" s="282">
        <v>0.91</v>
      </c>
      <c r="J24" s="277" t="s">
        <v>125</v>
      </c>
      <c r="K24" s="285"/>
      <c r="L24" s="343">
        <v>0.83499999999999996</v>
      </c>
      <c r="M24" s="734">
        <v>0.89600000000000002</v>
      </c>
      <c r="N24" s="757"/>
      <c r="O24" s="263"/>
      <c r="P24" s="774"/>
      <c r="Q24" s="977">
        <v>0.875</v>
      </c>
      <c r="R24" s="641"/>
      <c r="S24" s="871"/>
      <c r="T24" s="895"/>
      <c r="U24" s="978" t="s">
        <v>770</v>
      </c>
      <c r="V24" s="128"/>
      <c r="W24" s="126"/>
    </row>
    <row r="25" spans="1:23" s="127" customFormat="1" ht="48.75" customHeight="1" x14ac:dyDescent="0.2">
      <c r="A25" s="1106"/>
      <c r="B25" s="1110"/>
      <c r="C25" s="337" t="s">
        <v>111</v>
      </c>
      <c r="D25" s="1070"/>
      <c r="E25" s="336" t="s">
        <v>220</v>
      </c>
      <c r="F25" s="361" t="s">
        <v>254</v>
      </c>
      <c r="G25" s="353" t="s">
        <v>128</v>
      </c>
      <c r="H25" s="321" t="s">
        <v>154</v>
      </c>
      <c r="I25" s="353">
        <v>600</v>
      </c>
      <c r="J25" s="377" t="s">
        <v>124</v>
      </c>
      <c r="K25" s="611" t="s">
        <v>94</v>
      </c>
      <c r="L25" s="344">
        <v>587</v>
      </c>
      <c r="M25" s="730">
        <v>613</v>
      </c>
      <c r="N25" s="709">
        <v>153</v>
      </c>
      <c r="O25" s="402">
        <v>159</v>
      </c>
      <c r="P25" s="740">
        <v>186</v>
      </c>
      <c r="Q25" s="772" t="s">
        <v>793</v>
      </c>
      <c r="R25" s="640"/>
      <c r="S25" s="869"/>
      <c r="T25" s="893"/>
      <c r="U25" s="976" t="s">
        <v>794</v>
      </c>
      <c r="V25" s="128"/>
      <c r="W25" s="126"/>
    </row>
    <row r="26" spans="1:23" s="127" customFormat="1" ht="84.75" customHeight="1" x14ac:dyDescent="0.2">
      <c r="A26" s="1106"/>
      <c r="B26" s="1110"/>
      <c r="C26" s="337" t="s">
        <v>113</v>
      </c>
      <c r="D26" s="1094"/>
      <c r="E26" s="336" t="s">
        <v>109</v>
      </c>
      <c r="F26" s="361" t="s">
        <v>254</v>
      </c>
      <c r="G26" s="353" t="s">
        <v>128</v>
      </c>
      <c r="H26" s="321" t="s">
        <v>154</v>
      </c>
      <c r="I26" s="374" t="s">
        <v>292</v>
      </c>
      <c r="J26" s="277" t="s">
        <v>125</v>
      </c>
      <c r="K26" s="592" t="s">
        <v>96</v>
      </c>
      <c r="L26" s="343">
        <v>0.85199999999999998</v>
      </c>
      <c r="M26" s="763">
        <v>0.86099999999999999</v>
      </c>
      <c r="N26" s="710">
        <v>0.95599999999999996</v>
      </c>
      <c r="O26" s="343">
        <v>0.85</v>
      </c>
      <c r="P26" s="721" t="s">
        <v>795</v>
      </c>
      <c r="Q26" s="721" t="s">
        <v>796</v>
      </c>
      <c r="R26" s="642"/>
      <c r="S26" s="872"/>
      <c r="T26" s="896"/>
      <c r="U26" s="976" t="s">
        <v>797</v>
      </c>
      <c r="V26" s="128"/>
      <c r="W26" s="126"/>
    </row>
    <row r="27" spans="1:23" s="127" customFormat="1" ht="93.75" customHeight="1" x14ac:dyDescent="0.2">
      <c r="A27" s="1106"/>
      <c r="B27" s="1110"/>
      <c r="C27" s="337" t="s">
        <v>147</v>
      </c>
      <c r="D27" s="1090" t="s">
        <v>457</v>
      </c>
      <c r="E27" s="469" t="s">
        <v>390</v>
      </c>
      <c r="F27" s="361" t="s">
        <v>255</v>
      </c>
      <c r="G27" s="353" t="s">
        <v>139</v>
      </c>
      <c r="H27" s="353" t="s">
        <v>154</v>
      </c>
      <c r="I27" s="353" t="s">
        <v>293</v>
      </c>
      <c r="J27" s="277" t="s">
        <v>124</v>
      </c>
      <c r="K27" s="611" t="s">
        <v>94</v>
      </c>
      <c r="L27" s="344" t="s">
        <v>218</v>
      </c>
      <c r="M27" s="767" t="s">
        <v>157</v>
      </c>
      <c r="N27" s="758" t="s">
        <v>610</v>
      </c>
      <c r="O27" s="344" t="s">
        <v>524</v>
      </c>
      <c r="P27" s="775" t="s">
        <v>588</v>
      </c>
      <c r="Q27" s="775" t="s">
        <v>798</v>
      </c>
      <c r="R27" s="640"/>
      <c r="S27" s="869"/>
      <c r="T27" s="893"/>
      <c r="U27" s="976" t="s">
        <v>799</v>
      </c>
      <c r="V27" s="128"/>
      <c r="W27" s="126"/>
    </row>
    <row r="28" spans="1:23" s="127" customFormat="1" ht="75.75" customHeight="1" x14ac:dyDescent="0.2">
      <c r="A28" s="1106"/>
      <c r="B28" s="1110"/>
      <c r="C28" s="337" t="s">
        <v>148</v>
      </c>
      <c r="D28" s="1097"/>
      <c r="E28" s="469" t="s">
        <v>812</v>
      </c>
      <c r="F28" s="361" t="s">
        <v>255</v>
      </c>
      <c r="G28" s="353" t="s">
        <v>139</v>
      </c>
      <c r="H28" s="353" t="s">
        <v>154</v>
      </c>
      <c r="I28" s="353" t="s">
        <v>294</v>
      </c>
      <c r="J28" s="277" t="s">
        <v>124</v>
      </c>
      <c r="K28" s="611" t="s">
        <v>94</v>
      </c>
      <c r="L28" s="344" t="s">
        <v>219</v>
      </c>
      <c r="M28" s="767" t="s">
        <v>158</v>
      </c>
      <c r="N28" s="758" t="s">
        <v>611</v>
      </c>
      <c r="O28" s="344" t="s">
        <v>525</v>
      </c>
      <c r="P28" s="767" t="s">
        <v>589</v>
      </c>
      <c r="Q28" s="775" t="s">
        <v>800</v>
      </c>
      <c r="R28" s="640"/>
      <c r="S28" s="869"/>
      <c r="T28" s="893"/>
      <c r="U28" s="976" t="s">
        <v>801</v>
      </c>
      <c r="V28" s="128"/>
      <c r="W28" s="126"/>
    </row>
    <row r="29" spans="1:23" s="127" customFormat="1" ht="106.5" customHeight="1" x14ac:dyDescent="0.2">
      <c r="A29" s="1106"/>
      <c r="B29" s="1110"/>
      <c r="C29" s="337" t="s">
        <v>295</v>
      </c>
      <c r="D29" s="1098"/>
      <c r="E29" s="469" t="s">
        <v>389</v>
      </c>
      <c r="F29" s="361" t="s">
        <v>254</v>
      </c>
      <c r="G29" s="353" t="s">
        <v>151</v>
      </c>
      <c r="H29" s="353" t="s">
        <v>154</v>
      </c>
      <c r="I29" s="374" t="s">
        <v>152</v>
      </c>
      <c r="J29" s="277" t="s">
        <v>135</v>
      </c>
      <c r="K29" s="592" t="s">
        <v>95</v>
      </c>
      <c r="L29" s="386" t="s">
        <v>213</v>
      </c>
      <c r="M29" s="728" t="s">
        <v>213</v>
      </c>
      <c r="N29" s="759" t="s">
        <v>612</v>
      </c>
      <c r="O29" s="386" t="s">
        <v>514</v>
      </c>
      <c r="P29" s="386" t="s">
        <v>635</v>
      </c>
      <c r="Q29" s="386" t="s">
        <v>802</v>
      </c>
      <c r="R29" s="643"/>
      <c r="S29" s="873"/>
      <c r="T29" s="897"/>
      <c r="U29" s="976" t="s">
        <v>803</v>
      </c>
      <c r="V29" s="128"/>
      <c r="W29" s="126"/>
    </row>
    <row r="30" spans="1:23" s="127" customFormat="1" ht="84.75" customHeight="1" x14ac:dyDescent="0.2">
      <c r="A30" s="1106"/>
      <c r="B30" s="1110"/>
      <c r="C30" s="337" t="s">
        <v>149</v>
      </c>
      <c r="D30" s="350" t="s">
        <v>458</v>
      </c>
      <c r="E30" s="336" t="s">
        <v>150</v>
      </c>
      <c r="F30" s="361" t="s">
        <v>254</v>
      </c>
      <c r="G30" s="353" t="s">
        <v>128</v>
      </c>
      <c r="H30" s="353" t="s">
        <v>154</v>
      </c>
      <c r="I30" s="283">
        <v>0.06</v>
      </c>
      <c r="J30" s="277" t="s">
        <v>125</v>
      </c>
      <c r="K30" s="592" t="s">
        <v>95</v>
      </c>
      <c r="L30" s="343">
        <v>6.0299999999999999E-2</v>
      </c>
      <c r="M30" s="734">
        <v>5.6000000000000001E-2</v>
      </c>
      <c r="N30" s="706">
        <v>5.6800000000000003E-2</v>
      </c>
      <c r="O30" s="343">
        <v>5.7000000000000002E-2</v>
      </c>
      <c r="P30" s="773" t="s">
        <v>590</v>
      </c>
      <c r="Q30" s="773">
        <v>4.3899999999999997</v>
      </c>
      <c r="R30" s="641"/>
      <c r="S30" s="870"/>
      <c r="T30" s="894"/>
      <c r="U30" s="976" t="s">
        <v>804</v>
      </c>
      <c r="V30" s="128"/>
      <c r="W30" s="126"/>
    </row>
    <row r="31" spans="1:23" s="127" customFormat="1" ht="42.75" customHeight="1" x14ac:dyDescent="0.2">
      <c r="A31" s="1106"/>
      <c r="B31" s="1110"/>
      <c r="C31" s="337" t="s">
        <v>296</v>
      </c>
      <c r="D31" s="1090" t="s">
        <v>459</v>
      </c>
      <c r="E31" s="348" t="s">
        <v>114</v>
      </c>
      <c r="F31" s="361" t="s">
        <v>254</v>
      </c>
      <c r="G31" s="353" t="s">
        <v>128</v>
      </c>
      <c r="H31" s="321" t="s">
        <v>155</v>
      </c>
      <c r="I31" s="282">
        <v>0.72</v>
      </c>
      <c r="J31" s="277" t="s">
        <v>125</v>
      </c>
      <c r="K31" s="592" t="s">
        <v>95</v>
      </c>
      <c r="L31" s="343">
        <v>0.65</v>
      </c>
      <c r="M31" s="734">
        <v>0.7</v>
      </c>
      <c r="N31" s="757"/>
      <c r="O31" s="263"/>
      <c r="P31" s="777"/>
      <c r="Q31" s="810">
        <v>69</v>
      </c>
      <c r="R31" s="641"/>
      <c r="S31" s="870"/>
      <c r="T31" s="894"/>
      <c r="U31" s="976" t="s">
        <v>159</v>
      </c>
      <c r="V31" s="128"/>
      <c r="W31" s="126"/>
    </row>
    <row r="32" spans="1:23" s="127" customFormat="1" ht="55.5" customHeight="1" thickBot="1" x14ac:dyDescent="0.25">
      <c r="A32" s="1107"/>
      <c r="B32" s="1111"/>
      <c r="C32" s="408" t="s">
        <v>297</v>
      </c>
      <c r="D32" s="1091"/>
      <c r="E32" s="281" t="s">
        <v>115</v>
      </c>
      <c r="F32" s="260" t="s">
        <v>254</v>
      </c>
      <c r="G32" s="354" t="s">
        <v>128</v>
      </c>
      <c r="H32" s="255" t="s">
        <v>156</v>
      </c>
      <c r="I32" s="420">
        <v>0.5</v>
      </c>
      <c r="J32" s="277" t="s">
        <v>125</v>
      </c>
      <c r="K32" s="592" t="s">
        <v>95</v>
      </c>
      <c r="L32" s="284">
        <v>0.48599999999999999</v>
      </c>
      <c r="M32" s="768" t="s">
        <v>156</v>
      </c>
      <c r="N32" s="760"/>
      <c r="O32" s="269"/>
      <c r="P32" s="778"/>
      <c r="Q32" s="979">
        <v>42.9</v>
      </c>
      <c r="R32" s="644"/>
      <c r="S32" s="874"/>
      <c r="T32" s="898"/>
      <c r="U32" s="980" t="s">
        <v>161</v>
      </c>
      <c r="V32" s="128"/>
      <c r="W32" s="126"/>
    </row>
    <row r="33" spans="1:22" x14ac:dyDescent="0.2">
      <c r="A33" s="47"/>
      <c r="B33" s="305"/>
      <c r="C33" s="47"/>
      <c r="D33" s="305"/>
      <c r="J33" s="312"/>
      <c r="K33" s="312"/>
      <c r="L33" s="54"/>
      <c r="M33" s="54"/>
      <c r="N33" s="309"/>
      <c r="O33" s="309"/>
      <c r="P33" s="309"/>
      <c r="Q33" s="309"/>
      <c r="R33" s="309"/>
      <c r="S33" s="309"/>
      <c r="T33" s="309"/>
      <c r="V33" s="47"/>
    </row>
    <row r="34" spans="1:22" x14ac:dyDescent="0.2">
      <c r="A34" s="47"/>
      <c r="B34" s="305"/>
      <c r="C34" s="47"/>
      <c r="D34" s="305"/>
      <c r="J34" s="312"/>
      <c r="K34" s="312"/>
      <c r="L34" s="54"/>
      <c r="M34" s="54"/>
      <c r="N34" s="309"/>
      <c r="O34" s="309"/>
      <c r="P34" s="309"/>
      <c r="Q34" s="309"/>
      <c r="R34" s="309"/>
      <c r="S34" s="309"/>
      <c r="T34" s="309"/>
      <c r="V34" s="47"/>
    </row>
    <row r="35" spans="1:22" x14ac:dyDescent="0.2">
      <c r="A35" s="47"/>
      <c r="B35" s="305"/>
      <c r="C35" s="47"/>
      <c r="D35" s="305"/>
      <c r="J35" s="312"/>
      <c r="K35" s="312"/>
      <c r="L35" s="54"/>
      <c r="M35" s="54"/>
      <c r="N35" s="309"/>
      <c r="O35" s="309"/>
      <c r="P35" s="309"/>
      <c r="Q35" s="309"/>
      <c r="R35" s="309"/>
      <c r="S35" s="309"/>
      <c r="T35" s="309"/>
      <c r="V35" s="47"/>
    </row>
    <row r="36" spans="1:22" x14ac:dyDescent="0.2">
      <c r="A36" s="47"/>
      <c r="B36" s="305"/>
      <c r="C36" s="47"/>
      <c r="D36" s="305"/>
      <c r="J36" s="312"/>
      <c r="K36" s="312"/>
      <c r="L36" s="54"/>
      <c r="M36" s="54"/>
      <c r="N36" s="309"/>
      <c r="O36" s="309"/>
      <c r="P36" s="309"/>
      <c r="Q36" s="309"/>
      <c r="R36" s="309"/>
      <c r="S36" s="309"/>
      <c r="T36" s="309"/>
      <c r="V36" s="47"/>
    </row>
    <row r="37" spans="1:22" x14ac:dyDescent="0.2">
      <c r="A37" s="47"/>
      <c r="B37" s="305"/>
      <c r="C37" s="47"/>
      <c r="D37" s="305"/>
      <c r="J37" s="312"/>
      <c r="K37" s="312"/>
      <c r="L37" s="54"/>
      <c r="M37" s="54"/>
      <c r="N37" s="309"/>
      <c r="O37" s="309"/>
      <c r="P37" s="309"/>
      <c r="Q37" s="309"/>
      <c r="R37" s="309"/>
      <c r="S37" s="309"/>
      <c r="T37" s="309"/>
      <c r="V37" s="47"/>
    </row>
    <row r="43" spans="1:22" hidden="1" x14ac:dyDescent="0.2"/>
    <row r="44" spans="1:22" ht="23.25" hidden="1" x14ac:dyDescent="0.2">
      <c r="B44" s="297" t="s">
        <v>124</v>
      </c>
      <c r="C44" s="304">
        <f t="array" ref="C44">SUM(LEN(J10:J32)-LEN(SUBSTITUTE(J10:J32,"a","")))</f>
        <v>4</v>
      </c>
    </row>
    <row r="45" spans="1:22" ht="23.25" hidden="1" x14ac:dyDescent="0.2">
      <c r="B45" s="293" t="s">
        <v>126</v>
      </c>
      <c r="C45" s="304">
        <f t="array" ref="C45">SUM(LEN(J10:J32)-LEN(SUBSTITUTE(J10:J32,"=","")))</f>
        <v>0</v>
      </c>
    </row>
    <row r="46" spans="1:22" ht="24" hidden="1" thickBot="1" x14ac:dyDescent="0.25">
      <c r="B46" s="292" t="s">
        <v>125</v>
      </c>
      <c r="C46" s="304">
        <f t="array" ref="C46">SUM(LEN(J10:J32)-LEN(SUBSTITUTE(J10:J32,"r","")))</f>
        <v>8</v>
      </c>
    </row>
    <row r="47" spans="1:22" hidden="1" x14ac:dyDescent="0.2">
      <c r="B47" s="503" t="s">
        <v>123</v>
      </c>
      <c r="C47" s="304">
        <f t="array" ref="C47">SUM(LEN(J10:J32)-LEN(SUBSTITUTE(J10:J32,"@","")))</f>
        <v>0</v>
      </c>
    </row>
    <row r="48" spans="1:22" hidden="1" x14ac:dyDescent="0.2">
      <c r="B48" s="504" t="s">
        <v>135</v>
      </c>
      <c r="C48" s="304">
        <f t="array" ref="C48">SUM(LEN(J10:J32)-LEN(SUBSTITUTE(J10:J32,"c","")))</f>
        <v>5</v>
      </c>
    </row>
    <row r="49" spans="2:3" ht="21" hidden="1" thickBot="1" x14ac:dyDescent="0.25">
      <c r="B49" s="505" t="s">
        <v>136</v>
      </c>
      <c r="C49" s="304">
        <f t="array" ref="C49">SUM(LEN(J10:J32)-LEN(SUBSTITUTE(J10:J32,"g","")))</f>
        <v>6</v>
      </c>
    </row>
    <row r="50" spans="2:3" ht="34.5" hidden="1" x14ac:dyDescent="0.45">
      <c r="B50" s="522" t="s">
        <v>94</v>
      </c>
      <c r="C50" s="304">
        <f t="array" ref="C50">SUM(LEN(K10:K32)-LEN(SUBSTITUTE(K10:K32,"Ý","")))</f>
        <v>5</v>
      </c>
    </row>
    <row r="51" spans="2:3" ht="34.5" hidden="1" x14ac:dyDescent="0.45">
      <c r="B51" s="523" t="s">
        <v>96</v>
      </c>
      <c r="C51" s="304">
        <f t="array" ref="C51">SUM(LEN(K10:K32)-LEN(SUBSTITUTE(K10:K32,"Ü","")))</f>
        <v>1</v>
      </c>
    </row>
    <row r="52" spans="2:3" ht="34.5" hidden="1" x14ac:dyDescent="0.45">
      <c r="B52" s="530" t="s">
        <v>95</v>
      </c>
      <c r="C52" s="304">
        <f t="array" ref="C52">SUM(LEN(K10:K32)-LEN(SUBSTITUTE(K10:K32,"Þ","")))</f>
        <v>8</v>
      </c>
    </row>
    <row r="53" spans="2:3" ht="35.25" hidden="1" thickBot="1" x14ac:dyDescent="0.5">
      <c r="B53" s="534"/>
      <c r="C53" s="304">
        <f>SUM(C44:C49)-SUM(C50:C52)</f>
        <v>9</v>
      </c>
    </row>
    <row r="54" spans="2:3" hidden="1" x14ac:dyDescent="0.2"/>
  </sheetData>
  <mergeCells count="34">
    <mergeCell ref="A2:B5"/>
    <mergeCell ref="R4:U4"/>
    <mergeCell ref="H4:O4"/>
    <mergeCell ref="R2:U2"/>
    <mergeCell ref="R3:U3"/>
    <mergeCell ref="H5:O5"/>
    <mergeCell ref="R5:U5"/>
    <mergeCell ref="U7:U9"/>
    <mergeCell ref="A8:A9"/>
    <mergeCell ref="H7:H9"/>
    <mergeCell ref="C7:C9"/>
    <mergeCell ref="E7:E9"/>
    <mergeCell ref="F7:F9"/>
    <mergeCell ref="G7:G9"/>
    <mergeCell ref="B8:B9"/>
    <mergeCell ref="J8:J9"/>
    <mergeCell ref="K8:K9"/>
    <mergeCell ref="N8:Q8"/>
    <mergeCell ref="L8:M8"/>
    <mergeCell ref="J7:K7"/>
    <mergeCell ref="L7:T7"/>
    <mergeCell ref="R8:T8"/>
    <mergeCell ref="A18:A32"/>
    <mergeCell ref="I7:I9"/>
    <mergeCell ref="B10:B15"/>
    <mergeCell ref="B18:B32"/>
    <mergeCell ref="A10:A17"/>
    <mergeCell ref="D10:D15"/>
    <mergeCell ref="D16:D17"/>
    <mergeCell ref="D21:D23"/>
    <mergeCell ref="D24:D26"/>
    <mergeCell ref="D27:D29"/>
    <mergeCell ref="D31:D32"/>
    <mergeCell ref="D7:D9"/>
  </mergeCells>
  <conditionalFormatting sqref="C3 C5">
    <cfRule type="cellIs" dxfId="576" priority="423" operator="equal">
      <formula>"g"</formula>
    </cfRule>
    <cfRule type="cellIs" dxfId="575" priority="424" operator="equal">
      <formula>"c"</formula>
    </cfRule>
  </conditionalFormatting>
  <conditionalFormatting sqref="C3 C5">
    <cfRule type="cellIs" dxfId="574" priority="425" operator="equal">
      <formula>"="</formula>
    </cfRule>
    <cfRule type="cellIs" dxfId="573" priority="426" operator="equal">
      <formula>"r"</formula>
    </cfRule>
    <cfRule type="cellIs" dxfId="572" priority="427" operator="equal">
      <formula>"a"</formula>
    </cfRule>
    <cfRule type="cellIs" dxfId="571" priority="428" operator="equal">
      <formula>"@"</formula>
    </cfRule>
  </conditionalFormatting>
  <conditionalFormatting sqref="G3:G5">
    <cfRule type="cellIs" dxfId="570" priority="415" operator="equal">
      <formula>"g"</formula>
    </cfRule>
    <cfRule type="cellIs" dxfId="569" priority="416" operator="equal">
      <formula>"c"</formula>
    </cfRule>
  </conditionalFormatting>
  <conditionalFormatting sqref="G3:G5">
    <cfRule type="cellIs" dxfId="568" priority="417" operator="equal">
      <formula>"="</formula>
    </cfRule>
    <cfRule type="cellIs" dxfId="567" priority="418" operator="equal">
      <formula>"r"</formula>
    </cfRule>
    <cfRule type="cellIs" dxfId="566" priority="419" operator="equal">
      <formula>"a"</formula>
    </cfRule>
    <cfRule type="cellIs" dxfId="565" priority="420" operator="equal">
      <formula>"@"</formula>
    </cfRule>
  </conditionalFormatting>
  <conditionalFormatting sqref="C4">
    <cfRule type="cellIs" dxfId="564" priority="409" operator="equal">
      <formula>"g"</formula>
    </cfRule>
    <cfRule type="cellIs" dxfId="563" priority="410" operator="equal">
      <formula>"c"</formula>
    </cfRule>
  </conditionalFormatting>
  <conditionalFormatting sqref="C4">
    <cfRule type="cellIs" dxfId="562" priority="411" operator="equal">
      <formula>"="</formula>
    </cfRule>
    <cfRule type="cellIs" dxfId="561" priority="412" operator="equal">
      <formula>"r"</formula>
    </cfRule>
    <cfRule type="cellIs" dxfId="560" priority="413" operator="equal">
      <formula>"a"</formula>
    </cfRule>
    <cfRule type="cellIs" dxfId="559" priority="414" operator="equal">
      <formula>"@"</formula>
    </cfRule>
  </conditionalFormatting>
  <conditionalFormatting sqref="B44">
    <cfRule type="cellIs" dxfId="558" priority="253" operator="equal">
      <formula>"g"</formula>
    </cfRule>
    <cfRule type="cellIs" dxfId="557" priority="254" operator="equal">
      <formula>"c"</formula>
    </cfRule>
  </conditionalFormatting>
  <conditionalFormatting sqref="B44">
    <cfRule type="cellIs" dxfId="556" priority="255" operator="equal">
      <formula>"="</formula>
    </cfRule>
    <cfRule type="cellIs" dxfId="555" priority="256" operator="equal">
      <formula>"r"</formula>
    </cfRule>
    <cfRule type="cellIs" dxfId="554" priority="257" operator="equal">
      <formula>"a"</formula>
    </cfRule>
    <cfRule type="cellIs" dxfId="553" priority="258" operator="equal">
      <formula>"@"</formula>
    </cfRule>
  </conditionalFormatting>
  <conditionalFormatting sqref="B47:B49">
    <cfRule type="cellIs" dxfId="552" priority="247" operator="equal">
      <formula>"g"</formula>
    </cfRule>
    <cfRule type="cellIs" dxfId="551" priority="248" operator="equal">
      <formula>"c"</formula>
    </cfRule>
  </conditionalFormatting>
  <conditionalFormatting sqref="B47:B49">
    <cfRule type="cellIs" dxfId="550" priority="249" operator="equal">
      <formula>"="</formula>
    </cfRule>
    <cfRule type="cellIs" dxfId="549" priority="250" operator="equal">
      <formula>"r"</formula>
    </cfRule>
    <cfRule type="cellIs" dxfId="548" priority="251" operator="equal">
      <formula>"a"</formula>
    </cfRule>
    <cfRule type="cellIs" dxfId="547" priority="252" operator="equal">
      <formula>"@"</formula>
    </cfRule>
  </conditionalFormatting>
  <conditionalFormatting sqref="B46">
    <cfRule type="cellIs" dxfId="546" priority="241" operator="equal">
      <formula>"g"</formula>
    </cfRule>
    <cfRule type="cellIs" dxfId="545" priority="242" operator="equal">
      <formula>"c"</formula>
    </cfRule>
  </conditionalFormatting>
  <conditionalFormatting sqref="B46">
    <cfRule type="cellIs" dxfId="544" priority="243" operator="equal">
      <formula>"="</formula>
    </cfRule>
    <cfRule type="cellIs" dxfId="543" priority="244" operator="equal">
      <formula>"r"</formula>
    </cfRule>
    <cfRule type="cellIs" dxfId="542" priority="245" operator="equal">
      <formula>"a"</formula>
    </cfRule>
    <cfRule type="cellIs" dxfId="541" priority="246" operator="equal">
      <formula>"@"</formula>
    </cfRule>
  </conditionalFormatting>
  <conditionalFormatting sqref="B45">
    <cfRule type="cellIs" dxfId="540" priority="235" operator="equal">
      <formula>"g"</formula>
    </cfRule>
    <cfRule type="cellIs" dxfId="539" priority="236" operator="equal">
      <formula>"c"</formula>
    </cfRule>
  </conditionalFormatting>
  <conditionalFormatting sqref="B45">
    <cfRule type="cellIs" dxfId="538" priority="237" operator="equal">
      <formula>"="</formula>
    </cfRule>
    <cfRule type="cellIs" dxfId="537" priority="238" operator="equal">
      <formula>"r"</formula>
    </cfRule>
    <cfRule type="cellIs" dxfId="536" priority="239" operator="equal">
      <formula>"a"</formula>
    </cfRule>
    <cfRule type="cellIs" dxfId="535" priority="240" operator="equal">
      <formula>"@"</formula>
    </cfRule>
  </conditionalFormatting>
  <conditionalFormatting sqref="J10:J15">
    <cfRule type="cellIs" dxfId="534" priority="229" operator="equal">
      <formula>"g"</formula>
    </cfRule>
    <cfRule type="cellIs" dxfId="533" priority="230" operator="equal">
      <formula>"c"</formula>
    </cfRule>
  </conditionalFormatting>
  <conditionalFormatting sqref="J10:J15">
    <cfRule type="cellIs" dxfId="532" priority="231" operator="equal">
      <formula>"="</formula>
    </cfRule>
    <cfRule type="cellIs" dxfId="531" priority="232" operator="equal">
      <formula>"r"</formula>
    </cfRule>
    <cfRule type="cellIs" dxfId="530" priority="233" operator="equal">
      <formula>"a"</formula>
    </cfRule>
    <cfRule type="cellIs" dxfId="529" priority="234" operator="equal">
      <formula>"@"</formula>
    </cfRule>
  </conditionalFormatting>
  <conditionalFormatting sqref="J16">
    <cfRule type="cellIs" dxfId="528" priority="223" operator="equal">
      <formula>"g"</formula>
    </cfRule>
    <cfRule type="cellIs" dxfId="527" priority="224" operator="equal">
      <formula>"c"</formula>
    </cfRule>
  </conditionalFormatting>
  <conditionalFormatting sqref="J16">
    <cfRule type="cellIs" dxfId="526" priority="225" operator="equal">
      <formula>"="</formula>
    </cfRule>
    <cfRule type="cellIs" dxfId="525" priority="226" operator="equal">
      <formula>"r"</formula>
    </cfRule>
    <cfRule type="cellIs" dxfId="524" priority="227" operator="equal">
      <formula>"a"</formula>
    </cfRule>
    <cfRule type="cellIs" dxfId="523" priority="228" operator="equal">
      <formula>"@"</formula>
    </cfRule>
  </conditionalFormatting>
  <conditionalFormatting sqref="J17">
    <cfRule type="cellIs" dxfId="522" priority="217" operator="equal">
      <formula>"g"</formula>
    </cfRule>
    <cfRule type="cellIs" dxfId="521" priority="218" operator="equal">
      <formula>"c"</formula>
    </cfRule>
  </conditionalFormatting>
  <conditionalFormatting sqref="J17">
    <cfRule type="cellIs" dxfId="520" priority="219" operator="equal">
      <formula>"="</formula>
    </cfRule>
    <cfRule type="cellIs" dxfId="519" priority="220" operator="equal">
      <formula>"r"</formula>
    </cfRule>
    <cfRule type="cellIs" dxfId="518" priority="221" operator="equal">
      <formula>"a"</formula>
    </cfRule>
    <cfRule type="cellIs" dxfId="517" priority="222" operator="equal">
      <formula>"@"</formula>
    </cfRule>
  </conditionalFormatting>
  <conditionalFormatting sqref="J18">
    <cfRule type="cellIs" dxfId="516" priority="121" operator="equal">
      <formula>"g"</formula>
    </cfRule>
    <cfRule type="cellIs" dxfId="515" priority="122" operator="equal">
      <formula>"c"</formula>
    </cfRule>
  </conditionalFormatting>
  <conditionalFormatting sqref="J18">
    <cfRule type="cellIs" dxfId="514" priority="123" operator="equal">
      <formula>"="</formula>
    </cfRule>
    <cfRule type="cellIs" dxfId="513" priority="124" operator="equal">
      <formula>"r"</formula>
    </cfRule>
    <cfRule type="cellIs" dxfId="512" priority="125" operator="equal">
      <formula>"a"</formula>
    </cfRule>
    <cfRule type="cellIs" dxfId="511" priority="126" operator="equal">
      <formula>"@"</formula>
    </cfRule>
  </conditionalFormatting>
  <conditionalFormatting sqref="J19">
    <cfRule type="cellIs" dxfId="510" priority="115" operator="equal">
      <formula>"g"</formula>
    </cfRule>
    <cfRule type="cellIs" dxfId="509" priority="116" operator="equal">
      <formula>"c"</formula>
    </cfRule>
  </conditionalFormatting>
  <conditionalFormatting sqref="J19">
    <cfRule type="cellIs" dxfId="508" priority="117" operator="equal">
      <formula>"="</formula>
    </cfRule>
    <cfRule type="cellIs" dxfId="507" priority="118" operator="equal">
      <formula>"r"</formula>
    </cfRule>
    <cfRule type="cellIs" dxfId="506" priority="119" operator="equal">
      <formula>"a"</formula>
    </cfRule>
    <cfRule type="cellIs" dxfId="505" priority="120" operator="equal">
      <formula>"@"</formula>
    </cfRule>
  </conditionalFormatting>
  <conditionalFormatting sqref="J20">
    <cfRule type="cellIs" dxfId="504" priority="109" operator="equal">
      <formula>"g"</formula>
    </cfRule>
    <cfRule type="cellIs" dxfId="503" priority="110" operator="equal">
      <formula>"c"</formula>
    </cfRule>
  </conditionalFormatting>
  <conditionalFormatting sqref="J20">
    <cfRule type="cellIs" dxfId="502" priority="111" operator="equal">
      <formula>"="</formula>
    </cfRule>
    <cfRule type="cellIs" dxfId="501" priority="112" operator="equal">
      <formula>"r"</formula>
    </cfRule>
    <cfRule type="cellIs" dxfId="500" priority="113" operator="equal">
      <formula>"a"</formula>
    </cfRule>
    <cfRule type="cellIs" dxfId="499" priority="114" operator="equal">
      <formula>"@"</formula>
    </cfRule>
  </conditionalFormatting>
  <conditionalFormatting sqref="J21">
    <cfRule type="cellIs" dxfId="498" priority="103" operator="equal">
      <formula>"g"</formula>
    </cfRule>
    <cfRule type="cellIs" dxfId="497" priority="104" operator="equal">
      <formula>"c"</formula>
    </cfRule>
  </conditionalFormatting>
  <conditionalFormatting sqref="J21">
    <cfRule type="cellIs" dxfId="496" priority="105" operator="equal">
      <formula>"="</formula>
    </cfRule>
    <cfRule type="cellIs" dxfId="495" priority="106" operator="equal">
      <formula>"r"</formula>
    </cfRule>
    <cfRule type="cellIs" dxfId="494" priority="107" operator="equal">
      <formula>"a"</formula>
    </cfRule>
    <cfRule type="cellIs" dxfId="493" priority="108" operator="equal">
      <formula>"@"</formula>
    </cfRule>
  </conditionalFormatting>
  <conditionalFormatting sqref="J23">
    <cfRule type="cellIs" dxfId="492" priority="91" operator="equal">
      <formula>"g"</formula>
    </cfRule>
    <cfRule type="cellIs" dxfId="491" priority="92" operator="equal">
      <formula>"c"</formula>
    </cfRule>
  </conditionalFormatting>
  <conditionalFormatting sqref="J23">
    <cfRule type="cellIs" dxfId="490" priority="93" operator="equal">
      <formula>"="</formula>
    </cfRule>
    <cfRule type="cellIs" dxfId="489" priority="94" operator="equal">
      <formula>"r"</formula>
    </cfRule>
    <cfRule type="cellIs" dxfId="488" priority="95" operator="equal">
      <formula>"a"</formula>
    </cfRule>
    <cfRule type="cellIs" dxfId="487" priority="96" operator="equal">
      <formula>"@"</formula>
    </cfRule>
  </conditionalFormatting>
  <conditionalFormatting sqref="J25">
    <cfRule type="cellIs" dxfId="486" priority="79" operator="equal">
      <formula>"g"</formula>
    </cfRule>
    <cfRule type="cellIs" dxfId="485" priority="80" operator="equal">
      <formula>"c"</formula>
    </cfRule>
  </conditionalFormatting>
  <conditionalFormatting sqref="J25">
    <cfRule type="cellIs" dxfId="484" priority="81" operator="equal">
      <formula>"="</formula>
    </cfRule>
    <cfRule type="cellIs" dxfId="483" priority="82" operator="equal">
      <formula>"r"</formula>
    </cfRule>
    <cfRule type="cellIs" dxfId="482" priority="83" operator="equal">
      <formula>"a"</formula>
    </cfRule>
    <cfRule type="cellIs" dxfId="481" priority="84" operator="equal">
      <formula>"@"</formula>
    </cfRule>
  </conditionalFormatting>
  <conditionalFormatting sqref="J27">
    <cfRule type="cellIs" dxfId="480" priority="67" operator="equal">
      <formula>"g"</formula>
    </cfRule>
    <cfRule type="cellIs" dxfId="479" priority="68" operator="equal">
      <formula>"c"</formula>
    </cfRule>
  </conditionalFormatting>
  <conditionalFormatting sqref="J27">
    <cfRule type="cellIs" dxfId="478" priority="69" operator="equal">
      <formula>"="</formula>
    </cfRule>
    <cfRule type="cellIs" dxfId="477" priority="70" operator="equal">
      <formula>"r"</formula>
    </cfRule>
    <cfRule type="cellIs" dxfId="476" priority="71" operator="equal">
      <formula>"a"</formula>
    </cfRule>
    <cfRule type="cellIs" dxfId="475" priority="72" operator="equal">
      <formula>"@"</formula>
    </cfRule>
  </conditionalFormatting>
  <conditionalFormatting sqref="J28">
    <cfRule type="cellIs" dxfId="474" priority="61" operator="equal">
      <formula>"g"</formula>
    </cfRule>
    <cfRule type="cellIs" dxfId="473" priority="62" operator="equal">
      <formula>"c"</formula>
    </cfRule>
  </conditionalFormatting>
  <conditionalFormatting sqref="J28">
    <cfRule type="cellIs" dxfId="472" priority="63" operator="equal">
      <formula>"="</formula>
    </cfRule>
    <cfRule type="cellIs" dxfId="471" priority="64" operator="equal">
      <formula>"r"</formula>
    </cfRule>
    <cfRule type="cellIs" dxfId="470" priority="65" operator="equal">
      <formula>"a"</formula>
    </cfRule>
    <cfRule type="cellIs" dxfId="469" priority="66" operator="equal">
      <formula>"@"</formula>
    </cfRule>
  </conditionalFormatting>
  <conditionalFormatting sqref="J29">
    <cfRule type="cellIs" dxfId="468" priority="55" operator="equal">
      <formula>"g"</formula>
    </cfRule>
    <cfRule type="cellIs" dxfId="467" priority="56" operator="equal">
      <formula>"c"</formula>
    </cfRule>
  </conditionalFormatting>
  <conditionalFormatting sqref="J29">
    <cfRule type="cellIs" dxfId="466" priority="57" operator="equal">
      <formula>"="</formula>
    </cfRule>
    <cfRule type="cellIs" dxfId="465" priority="58" operator="equal">
      <formula>"r"</formula>
    </cfRule>
    <cfRule type="cellIs" dxfId="464" priority="59" operator="equal">
      <formula>"a"</formula>
    </cfRule>
    <cfRule type="cellIs" dxfId="463" priority="60" operator="equal">
      <formula>"@"</formula>
    </cfRule>
  </conditionalFormatting>
  <conditionalFormatting sqref="J22">
    <cfRule type="cellIs" dxfId="462" priority="31" operator="equal">
      <formula>"g"</formula>
    </cfRule>
    <cfRule type="cellIs" dxfId="461" priority="32" operator="equal">
      <formula>"c"</formula>
    </cfRule>
  </conditionalFormatting>
  <conditionalFormatting sqref="J22">
    <cfRule type="cellIs" dxfId="460" priority="33" operator="equal">
      <formula>"="</formula>
    </cfRule>
    <cfRule type="cellIs" dxfId="459" priority="34" operator="equal">
      <formula>"r"</formula>
    </cfRule>
    <cfRule type="cellIs" dxfId="458" priority="35" operator="equal">
      <formula>"a"</formula>
    </cfRule>
    <cfRule type="cellIs" dxfId="457" priority="36" operator="equal">
      <formula>"@"</formula>
    </cfRule>
  </conditionalFormatting>
  <conditionalFormatting sqref="J24">
    <cfRule type="cellIs" dxfId="456" priority="25" operator="equal">
      <formula>"g"</formula>
    </cfRule>
    <cfRule type="cellIs" dxfId="455" priority="26" operator="equal">
      <formula>"c"</formula>
    </cfRule>
  </conditionalFormatting>
  <conditionalFormatting sqref="J24">
    <cfRule type="cellIs" dxfId="454" priority="27" operator="equal">
      <formula>"="</formula>
    </cfRule>
    <cfRule type="cellIs" dxfId="453" priority="28" operator="equal">
      <formula>"r"</formula>
    </cfRule>
    <cfRule type="cellIs" dxfId="452" priority="29" operator="equal">
      <formula>"a"</formula>
    </cfRule>
    <cfRule type="cellIs" dxfId="451" priority="30" operator="equal">
      <formula>"@"</formula>
    </cfRule>
  </conditionalFormatting>
  <conditionalFormatting sqref="J26">
    <cfRule type="cellIs" dxfId="450" priority="19" operator="equal">
      <formula>"g"</formula>
    </cfRule>
    <cfRule type="cellIs" dxfId="449" priority="20" operator="equal">
      <formula>"c"</formula>
    </cfRule>
  </conditionalFormatting>
  <conditionalFormatting sqref="J26">
    <cfRule type="cellIs" dxfId="448" priority="21" operator="equal">
      <formula>"="</formula>
    </cfRule>
    <cfRule type="cellIs" dxfId="447" priority="22" operator="equal">
      <formula>"r"</formula>
    </cfRule>
    <cfRule type="cellIs" dxfId="446" priority="23" operator="equal">
      <formula>"a"</formula>
    </cfRule>
    <cfRule type="cellIs" dxfId="445" priority="24" operator="equal">
      <formula>"@"</formula>
    </cfRule>
  </conditionalFormatting>
  <conditionalFormatting sqref="J30">
    <cfRule type="cellIs" dxfId="444" priority="13" operator="equal">
      <formula>"g"</formula>
    </cfRule>
    <cfRule type="cellIs" dxfId="443" priority="14" operator="equal">
      <formula>"c"</formula>
    </cfRule>
  </conditionalFormatting>
  <conditionalFormatting sqref="J30">
    <cfRule type="cellIs" dxfId="442" priority="15" operator="equal">
      <formula>"="</formula>
    </cfRule>
    <cfRule type="cellIs" dxfId="441" priority="16" operator="equal">
      <formula>"r"</formula>
    </cfRule>
    <cfRule type="cellIs" dxfId="440" priority="17" operator="equal">
      <formula>"a"</formula>
    </cfRule>
    <cfRule type="cellIs" dxfId="439" priority="18" operator="equal">
      <formula>"@"</formula>
    </cfRule>
  </conditionalFormatting>
  <conditionalFormatting sqref="J31">
    <cfRule type="cellIs" dxfId="438" priority="7" operator="equal">
      <formula>"g"</formula>
    </cfRule>
    <cfRule type="cellIs" dxfId="437" priority="8" operator="equal">
      <formula>"c"</formula>
    </cfRule>
  </conditionalFormatting>
  <conditionalFormatting sqref="J31">
    <cfRule type="cellIs" dxfId="436" priority="9" operator="equal">
      <formula>"="</formula>
    </cfRule>
    <cfRule type="cellIs" dxfId="435" priority="10" operator="equal">
      <formula>"r"</formula>
    </cfRule>
    <cfRule type="cellIs" dxfId="434" priority="11" operator="equal">
      <formula>"a"</formula>
    </cfRule>
    <cfRule type="cellIs" dxfId="433" priority="12" operator="equal">
      <formula>"@"</formula>
    </cfRule>
  </conditionalFormatting>
  <conditionalFormatting sqref="J32">
    <cfRule type="cellIs" dxfId="432" priority="1" operator="equal">
      <formula>"g"</formula>
    </cfRule>
    <cfRule type="cellIs" dxfId="431" priority="2" operator="equal">
      <formula>"c"</formula>
    </cfRule>
  </conditionalFormatting>
  <conditionalFormatting sqref="J32">
    <cfRule type="cellIs" dxfId="430" priority="3" operator="equal">
      <formula>"="</formula>
    </cfRule>
    <cfRule type="cellIs" dxfId="429" priority="4" operator="equal">
      <formula>"r"</formula>
    </cfRule>
    <cfRule type="cellIs" dxfId="428" priority="5" operator="equal">
      <formula>"a"</formula>
    </cfRule>
    <cfRule type="cellIs" dxfId="427"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6"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5">
        <x14:dataValidation type="list" allowBlank="1" showErrorMessage="1">
          <x14:formula1>
            <xm:f>'lookup lists'!$C$1:$C$3</xm:f>
          </x14:formula1>
          <xm:sqref>K10:K17</xm:sqref>
        </x14:dataValidation>
        <x14:dataValidation type="list" allowBlank="1" showErrorMessage="1">
          <x14:formula1>
            <xm:f>'lookup lists'!$A$1:$A$6</xm:f>
          </x14:formula1>
          <xm:sqref>J10:J17</xm:sqref>
        </x14:dataValidation>
        <x14:dataValidation type="list" allowBlank="1" showErrorMessage="1">
          <x14:formula1>
            <xm:f>'[1]lookup lists'!#REF!</xm:f>
          </x14:formula1>
          <xm:sqref>K24</xm:sqref>
        </x14:dataValidation>
        <x14:dataValidation type="list" allowBlank="1" showErrorMessage="1">
          <x14:formula1>
            <xm:f>'[1]lookup lists'!#REF!</xm:f>
          </x14:formula1>
          <xm:sqref>J18:J32</xm:sqref>
        </x14:dataValidation>
        <x14:dataValidation type="list" allowBlank="1" showErrorMessage="1">
          <x14:formula1>
            <xm:f>'[1]lookup lists'!#REF!</xm:f>
          </x14:formula1>
          <xm:sqref>K18:K23 K25:K32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W55"/>
  <sheetViews>
    <sheetView showGridLines="0" topLeftCell="A22" zoomScale="75" zoomScaleNormal="75" zoomScaleSheetLayoutView="100" workbookViewId="0">
      <selection activeCell="E24" sqref="E24"/>
    </sheetView>
  </sheetViews>
  <sheetFormatPr defaultColWidth="13.109375" defaultRowHeight="20.25" x14ac:dyDescent="0.2"/>
  <cols>
    <col min="1" max="1" width="10.88671875" style="33" customWidth="1"/>
    <col min="2" max="2" width="15.77734375" style="306" customWidth="1"/>
    <col min="3" max="3" width="8" style="31" customWidth="1"/>
    <col min="4" max="4" width="13.88671875" style="304" customWidth="1"/>
    <col min="5" max="5" width="39.33203125" style="47" customWidth="1"/>
    <col min="6" max="6" width="11.109375" style="261" customWidth="1"/>
    <col min="7" max="7" width="11.5546875" style="47" customWidth="1"/>
    <col min="8" max="8" width="9.6640625" style="31" bestFit="1" customWidth="1"/>
    <col min="9" max="9" width="19" style="47" customWidth="1"/>
    <col min="10" max="10" width="9" style="308" customWidth="1"/>
    <col min="11" max="11" width="8.6640625" style="308" customWidth="1"/>
    <col min="12" max="12" width="14.109375" style="31" customWidth="1"/>
    <col min="13" max="13" width="13.109375" style="31"/>
    <col min="14" max="20" width="13.109375" style="304"/>
    <col min="21" max="21" width="33.33203125" style="303" customWidth="1"/>
    <col min="22" max="22" width="0.88671875" style="90" customWidth="1"/>
    <col min="23" max="16384" width="13.109375" style="47"/>
  </cols>
  <sheetData>
    <row r="1" spans="1:23" s="239" customFormat="1" ht="30.75" customHeight="1" thickBot="1" x14ac:dyDescent="0.25">
      <c r="A1" s="347" t="s">
        <v>162</v>
      </c>
      <c r="B1" s="347"/>
      <c r="C1" s="240"/>
      <c r="D1" s="316"/>
      <c r="E1" s="256"/>
      <c r="F1" s="258"/>
      <c r="G1" s="241"/>
      <c r="H1" s="242"/>
      <c r="I1" s="241"/>
      <c r="J1" s="319"/>
      <c r="K1" s="319"/>
      <c r="L1" s="242"/>
      <c r="M1" s="242"/>
      <c r="N1" s="318"/>
      <c r="O1" s="318"/>
      <c r="P1" s="318"/>
      <c r="Q1" s="318"/>
      <c r="R1" s="318"/>
      <c r="S1" s="318"/>
      <c r="T1" s="318"/>
      <c r="U1" s="317"/>
    </row>
    <row r="2" spans="1:23" s="273" customFormat="1" ht="39" customHeight="1" thickBot="1" x14ac:dyDescent="0.25">
      <c r="A2" s="1058" t="s">
        <v>86</v>
      </c>
      <c r="B2" s="1059"/>
      <c r="C2" s="1142" t="s">
        <v>99</v>
      </c>
      <c r="D2" s="1126"/>
      <c r="E2" s="1126"/>
      <c r="F2" s="1126"/>
      <c r="G2" s="1126"/>
      <c r="H2" s="1126"/>
      <c r="I2" s="1126"/>
      <c r="J2" s="1126"/>
      <c r="K2" s="1126"/>
      <c r="L2" s="1126"/>
      <c r="M2" s="1126"/>
      <c r="N2" s="694"/>
      <c r="O2" s="440"/>
      <c r="P2" s="440"/>
      <c r="Q2" s="440"/>
      <c r="R2" s="1140"/>
      <c r="S2" s="1140"/>
      <c r="T2" s="1140"/>
      <c r="U2" s="1141"/>
    </row>
    <row r="3" spans="1:23" s="271" customFormat="1" ht="27" customHeight="1" x14ac:dyDescent="0.2">
      <c r="A3" s="1060"/>
      <c r="B3" s="1061"/>
      <c r="C3" s="575" t="s">
        <v>124</v>
      </c>
      <c r="D3" s="404" t="s">
        <v>87</v>
      </c>
      <c r="E3" s="405"/>
      <c r="F3" s="578"/>
      <c r="G3" s="572" t="s">
        <v>123</v>
      </c>
      <c r="H3" s="369" t="s">
        <v>90</v>
      </c>
      <c r="I3" s="369"/>
      <c r="J3" s="369"/>
      <c r="K3" s="369"/>
      <c r="L3" s="369"/>
      <c r="M3" s="369"/>
      <c r="N3" s="369"/>
      <c r="O3" s="369"/>
      <c r="P3" s="369"/>
      <c r="Q3" s="369"/>
      <c r="R3" s="1128"/>
      <c r="S3" s="1128"/>
      <c r="T3" s="1128"/>
      <c r="U3" s="1129"/>
    </row>
    <row r="4" spans="1:23" s="271" customFormat="1" ht="27" customHeight="1" x14ac:dyDescent="0.2">
      <c r="A4" s="1060"/>
      <c r="B4" s="1061"/>
      <c r="C4" s="576" t="s">
        <v>126</v>
      </c>
      <c r="D4" s="275" t="s">
        <v>88</v>
      </c>
      <c r="E4" s="274"/>
      <c r="F4" s="579"/>
      <c r="G4" s="573" t="s">
        <v>135</v>
      </c>
      <c r="H4" s="275" t="s">
        <v>91</v>
      </c>
      <c r="I4" s="275"/>
      <c r="J4" s="275"/>
      <c r="K4" s="275"/>
      <c r="L4" s="275"/>
      <c r="M4" s="275"/>
      <c r="N4" s="275"/>
      <c r="O4" s="275"/>
      <c r="P4" s="275"/>
      <c r="Q4" s="275"/>
      <c r="R4" s="1123"/>
      <c r="S4" s="1123"/>
      <c r="T4" s="1123"/>
      <c r="U4" s="1124"/>
    </row>
    <row r="5" spans="1:23" s="271" customFormat="1" ht="27" customHeight="1" thickBot="1" x14ac:dyDescent="0.25">
      <c r="A5" s="1062"/>
      <c r="B5" s="1063"/>
      <c r="C5" s="577" t="s">
        <v>125</v>
      </c>
      <c r="D5" s="276" t="s">
        <v>89</v>
      </c>
      <c r="E5" s="256"/>
      <c r="F5" s="317"/>
      <c r="G5" s="574" t="s">
        <v>136</v>
      </c>
      <c r="H5" s="289" t="s">
        <v>92</v>
      </c>
      <c r="I5" s="289"/>
      <c r="J5" s="289"/>
      <c r="K5" s="289"/>
      <c r="L5" s="289"/>
      <c r="M5" s="289"/>
      <c r="N5" s="289"/>
      <c r="O5" s="289"/>
      <c r="P5" s="289"/>
      <c r="Q5" s="289"/>
      <c r="R5" s="1131"/>
      <c r="S5" s="1131"/>
      <c r="T5" s="1131"/>
      <c r="U5" s="1132"/>
    </row>
    <row r="6" spans="1:23" s="239" customFormat="1" ht="9.75" customHeight="1" thickBot="1" x14ac:dyDescent="0.25">
      <c r="B6" s="315"/>
      <c r="D6" s="315"/>
      <c r="F6" s="259"/>
      <c r="J6" s="341"/>
      <c r="K6" s="341"/>
      <c r="L6" s="250"/>
      <c r="M6" s="250"/>
      <c r="N6" s="340"/>
      <c r="O6" s="340"/>
      <c r="P6" s="340"/>
      <c r="Q6" s="340"/>
      <c r="R6" s="340"/>
      <c r="S6" s="340"/>
      <c r="T6" s="340"/>
      <c r="U6" s="339"/>
    </row>
    <row r="7" spans="1:23" s="243" customFormat="1" ht="44.25" customHeight="1" thickBot="1" x14ac:dyDescent="0.25">
      <c r="A7" s="244"/>
      <c r="B7" s="326"/>
      <c r="C7" s="1037" t="s">
        <v>66</v>
      </c>
      <c r="D7" s="1069" t="s">
        <v>436</v>
      </c>
      <c r="E7" s="1040" t="s">
        <v>72</v>
      </c>
      <c r="F7" s="1043" t="s">
        <v>245</v>
      </c>
      <c r="G7" s="1046" t="s">
        <v>67</v>
      </c>
      <c r="H7" s="1035" t="s">
        <v>85</v>
      </c>
      <c r="I7" s="1046" t="s">
        <v>153</v>
      </c>
      <c r="J7" s="1084"/>
      <c r="K7" s="1085"/>
      <c r="L7" s="1020" t="s">
        <v>239</v>
      </c>
      <c r="M7" s="1021"/>
      <c r="N7" s="1021"/>
      <c r="O7" s="1021"/>
      <c r="P7" s="1021"/>
      <c r="Q7" s="1021"/>
      <c r="R7" s="1022"/>
      <c r="S7" s="1022"/>
      <c r="T7" s="1023"/>
      <c r="U7" s="1064" t="s">
        <v>423</v>
      </c>
      <c r="V7" s="245"/>
      <c r="W7" s="236"/>
    </row>
    <row r="8" spans="1:23" s="243" customFormat="1" ht="29.25" customHeight="1" x14ac:dyDescent="0.2">
      <c r="A8" s="1033" t="s">
        <v>262</v>
      </c>
      <c r="B8" s="1049" t="s">
        <v>242</v>
      </c>
      <c r="C8" s="1038"/>
      <c r="D8" s="1070"/>
      <c r="E8" s="1041"/>
      <c r="F8" s="1044"/>
      <c r="G8" s="1047"/>
      <c r="H8" s="1036"/>
      <c r="I8" s="1047"/>
      <c r="J8" s="1045" t="s">
        <v>98</v>
      </c>
      <c r="K8" s="1045" t="s">
        <v>93</v>
      </c>
      <c r="L8" s="1067" t="s">
        <v>119</v>
      </c>
      <c r="M8" s="1068"/>
      <c r="N8" s="1144" t="s">
        <v>68</v>
      </c>
      <c r="O8" s="1088"/>
      <c r="P8" s="1088"/>
      <c r="Q8" s="1089"/>
      <c r="R8" s="1025" t="s">
        <v>116</v>
      </c>
      <c r="S8" s="1025"/>
      <c r="T8" s="1122"/>
      <c r="U8" s="1065"/>
      <c r="V8" s="245"/>
      <c r="W8" s="237"/>
    </row>
    <row r="9" spans="1:23" s="246" customFormat="1" ht="42.75" customHeight="1" thickBot="1" x14ac:dyDescent="0.25">
      <c r="A9" s="1034"/>
      <c r="B9" s="1050"/>
      <c r="C9" s="1039"/>
      <c r="D9" s="1134"/>
      <c r="E9" s="1042"/>
      <c r="F9" s="1045"/>
      <c r="G9" s="1048"/>
      <c r="H9" s="1036"/>
      <c r="I9" s="1048"/>
      <c r="J9" s="1083"/>
      <c r="K9" s="1083"/>
      <c r="L9" s="268" t="s">
        <v>69</v>
      </c>
      <c r="M9" s="717" t="s">
        <v>70</v>
      </c>
      <c r="N9" s="697" t="s">
        <v>607</v>
      </c>
      <c r="O9" s="367" t="s">
        <v>501</v>
      </c>
      <c r="P9" s="717" t="s">
        <v>542</v>
      </c>
      <c r="Q9" s="717" t="s">
        <v>688</v>
      </c>
      <c r="R9" s="630">
        <v>42736</v>
      </c>
      <c r="S9" s="630">
        <v>42767</v>
      </c>
      <c r="T9" s="630">
        <v>42795</v>
      </c>
      <c r="U9" s="1143"/>
      <c r="V9" s="247"/>
      <c r="W9" s="236"/>
    </row>
    <row r="10" spans="1:23" s="127" customFormat="1" ht="122.25" customHeight="1" thickBot="1" x14ac:dyDescent="0.25">
      <c r="A10" s="1135" t="s">
        <v>265</v>
      </c>
      <c r="B10" s="1052" t="s">
        <v>246</v>
      </c>
      <c r="C10" s="352" t="s">
        <v>163</v>
      </c>
      <c r="D10" s="1096" t="s">
        <v>460</v>
      </c>
      <c r="E10" s="345" t="s">
        <v>322</v>
      </c>
      <c r="F10" s="362" t="s">
        <v>256</v>
      </c>
      <c r="G10" s="429" t="s">
        <v>139</v>
      </c>
      <c r="H10" s="429" t="s">
        <v>154</v>
      </c>
      <c r="I10" s="429" t="s">
        <v>391</v>
      </c>
      <c r="J10" s="542" t="s">
        <v>125</v>
      </c>
      <c r="K10" s="375" t="s">
        <v>94</v>
      </c>
      <c r="L10" s="391" t="s">
        <v>392</v>
      </c>
      <c r="M10" s="796" t="s">
        <v>321</v>
      </c>
      <c r="N10" s="698" t="s">
        <v>629</v>
      </c>
      <c r="O10" s="333" t="s">
        <v>520</v>
      </c>
      <c r="P10" s="738" t="s">
        <v>574</v>
      </c>
      <c r="Q10" s="957" t="s">
        <v>734</v>
      </c>
      <c r="R10" s="635"/>
      <c r="S10" s="635"/>
      <c r="T10" s="635"/>
      <c r="U10" s="903" t="s">
        <v>805</v>
      </c>
      <c r="V10" s="128"/>
      <c r="W10" s="126"/>
    </row>
    <row r="11" spans="1:23" s="127" customFormat="1" ht="114" customHeight="1" thickBot="1" x14ac:dyDescent="0.25">
      <c r="A11" s="1136"/>
      <c r="B11" s="1051"/>
      <c r="C11" s="337" t="s">
        <v>164</v>
      </c>
      <c r="D11" s="1070"/>
      <c r="E11" s="380" t="s">
        <v>323</v>
      </c>
      <c r="F11" s="361" t="s">
        <v>256</v>
      </c>
      <c r="G11" s="321" t="s">
        <v>316</v>
      </c>
      <c r="H11" s="374" t="s">
        <v>154</v>
      </c>
      <c r="I11" s="555" t="s">
        <v>483</v>
      </c>
      <c r="J11" s="277" t="s">
        <v>135</v>
      </c>
      <c r="K11" s="527"/>
      <c r="L11" s="382" t="s">
        <v>317</v>
      </c>
      <c r="M11" s="731" t="s">
        <v>318</v>
      </c>
      <c r="N11" s="787" t="s">
        <v>613</v>
      </c>
      <c r="O11" s="333" t="s">
        <v>521</v>
      </c>
      <c r="P11" s="726" t="s">
        <v>631</v>
      </c>
      <c r="Q11" s="957" t="s">
        <v>735</v>
      </c>
      <c r="R11" s="632"/>
      <c r="S11" s="632"/>
      <c r="T11" s="632"/>
      <c r="U11" s="950" t="s">
        <v>743</v>
      </c>
      <c r="V11" s="128"/>
      <c r="W11" s="126"/>
    </row>
    <row r="12" spans="1:23" s="127" customFormat="1" ht="120.75" customHeight="1" thickBot="1" x14ac:dyDescent="0.25">
      <c r="A12" s="1136"/>
      <c r="B12" s="1051"/>
      <c r="C12" s="337" t="s">
        <v>165</v>
      </c>
      <c r="D12" s="1094"/>
      <c r="E12" s="380" t="s">
        <v>324</v>
      </c>
      <c r="F12" s="361" t="s">
        <v>256</v>
      </c>
      <c r="G12" s="321" t="s">
        <v>316</v>
      </c>
      <c r="H12" s="374" t="s">
        <v>154</v>
      </c>
      <c r="I12" s="555" t="s">
        <v>484</v>
      </c>
      <c r="J12" s="277" t="s">
        <v>135</v>
      </c>
      <c r="K12" s="527"/>
      <c r="L12" s="433" t="s">
        <v>319</v>
      </c>
      <c r="M12" s="724" t="s">
        <v>320</v>
      </c>
      <c r="N12" s="787" t="s">
        <v>614</v>
      </c>
      <c r="O12" s="858" t="s">
        <v>522</v>
      </c>
      <c r="P12" s="667" t="s">
        <v>632</v>
      </c>
      <c r="Q12" s="957" t="s">
        <v>736</v>
      </c>
      <c r="R12" s="638"/>
      <c r="S12" s="638"/>
      <c r="T12" s="638"/>
      <c r="U12" s="950" t="s">
        <v>743</v>
      </c>
      <c r="V12" s="128"/>
      <c r="W12" s="126"/>
    </row>
    <row r="13" spans="1:23" s="307" customFormat="1" ht="277.5" customHeight="1" x14ac:dyDescent="0.2">
      <c r="A13" s="1136"/>
      <c r="B13" s="1051"/>
      <c r="C13" s="337" t="s">
        <v>166</v>
      </c>
      <c r="D13" s="350" t="s">
        <v>461</v>
      </c>
      <c r="E13" s="380" t="s">
        <v>393</v>
      </c>
      <c r="F13" s="361" t="s">
        <v>256</v>
      </c>
      <c r="G13" s="353" t="s">
        <v>128</v>
      </c>
      <c r="H13" s="374" t="s">
        <v>154</v>
      </c>
      <c r="I13" s="629" t="s">
        <v>532</v>
      </c>
      <c r="J13" s="277" t="s">
        <v>125</v>
      </c>
      <c r="K13" s="375" t="s">
        <v>94</v>
      </c>
      <c r="L13" s="386" t="s">
        <v>306</v>
      </c>
      <c r="M13" s="728" t="s">
        <v>306</v>
      </c>
      <c r="N13" s="709" t="s">
        <v>756</v>
      </c>
      <c r="O13" s="593" t="s">
        <v>531</v>
      </c>
      <c r="P13" s="739" t="s">
        <v>575</v>
      </c>
      <c r="Q13" s="593" t="s">
        <v>737</v>
      </c>
      <c r="R13" s="638"/>
      <c r="S13" s="638"/>
      <c r="T13" s="638"/>
      <c r="U13" s="951" t="s">
        <v>744</v>
      </c>
      <c r="V13" s="311"/>
      <c r="W13" s="303"/>
    </row>
    <row r="14" spans="1:23" s="307" customFormat="1" ht="77.25" customHeight="1" x14ac:dyDescent="0.2">
      <c r="A14" s="1136"/>
      <c r="B14" s="1051"/>
      <c r="C14" s="337" t="s">
        <v>325</v>
      </c>
      <c r="D14" s="1090" t="s">
        <v>462</v>
      </c>
      <c r="E14" s="380" t="s">
        <v>394</v>
      </c>
      <c r="F14" s="353" t="s">
        <v>807</v>
      </c>
      <c r="G14" s="353" t="s">
        <v>225</v>
      </c>
      <c r="H14" s="353" t="s">
        <v>221</v>
      </c>
      <c r="I14" s="359" t="s">
        <v>396</v>
      </c>
      <c r="J14" s="277" t="s">
        <v>124</v>
      </c>
      <c r="K14" s="375" t="s">
        <v>94</v>
      </c>
      <c r="L14" s="392"/>
      <c r="M14" s="724" t="s">
        <v>222</v>
      </c>
      <c r="N14" s="701" t="s">
        <v>615</v>
      </c>
      <c r="O14" s="437"/>
      <c r="P14" s="724" t="s">
        <v>617</v>
      </c>
      <c r="Q14" s="956"/>
      <c r="R14" s="633"/>
      <c r="S14" s="633"/>
      <c r="T14" s="633"/>
      <c r="U14" s="908" t="s">
        <v>223</v>
      </c>
      <c r="V14" s="311"/>
      <c r="W14" s="303"/>
    </row>
    <row r="15" spans="1:23" s="307" customFormat="1" ht="78.75" customHeight="1" thickBot="1" x14ac:dyDescent="0.25">
      <c r="A15" s="1136"/>
      <c r="B15" s="1051"/>
      <c r="C15" s="337" t="s">
        <v>326</v>
      </c>
      <c r="D15" s="1094"/>
      <c r="E15" s="380" t="s">
        <v>395</v>
      </c>
      <c r="F15" s="985" t="s">
        <v>807</v>
      </c>
      <c r="G15" s="353" t="s">
        <v>225</v>
      </c>
      <c r="H15" s="353" t="s">
        <v>221</v>
      </c>
      <c r="I15" s="353" t="s">
        <v>397</v>
      </c>
      <c r="J15" s="277" t="s">
        <v>125</v>
      </c>
      <c r="K15" s="375" t="s">
        <v>94</v>
      </c>
      <c r="L15" s="392"/>
      <c r="M15" s="724" t="s">
        <v>224</v>
      </c>
      <c r="N15" s="712" t="s">
        <v>616</v>
      </c>
      <c r="O15" s="589"/>
      <c r="P15" s="724" t="s">
        <v>618</v>
      </c>
      <c r="Q15" s="956"/>
      <c r="R15" s="633"/>
      <c r="S15" s="633"/>
      <c r="T15" s="633"/>
      <c r="U15" s="908" t="s">
        <v>223</v>
      </c>
      <c r="V15" s="311"/>
      <c r="W15" s="303"/>
    </row>
    <row r="16" spans="1:23" s="307" customFormat="1" ht="117" customHeight="1" thickBot="1" x14ac:dyDescent="0.25">
      <c r="A16" s="1136"/>
      <c r="B16" s="1051"/>
      <c r="C16" s="452" t="s">
        <v>327</v>
      </c>
      <c r="D16" s="1133" t="s">
        <v>463</v>
      </c>
      <c r="E16" s="481" t="s">
        <v>398</v>
      </c>
      <c r="F16" s="376" t="s">
        <v>544</v>
      </c>
      <c r="G16" s="374" t="s">
        <v>128</v>
      </c>
      <c r="H16" s="374" t="s">
        <v>154</v>
      </c>
      <c r="I16" s="434">
        <v>25000</v>
      </c>
      <c r="J16" s="500" t="s">
        <v>125</v>
      </c>
      <c r="K16" s="375" t="s">
        <v>95</v>
      </c>
      <c r="L16" s="425">
        <v>25684</v>
      </c>
      <c r="M16" s="797">
        <v>22472</v>
      </c>
      <c r="N16" s="788">
        <v>11717</v>
      </c>
      <c r="O16" s="594">
        <v>16621</v>
      </c>
      <c r="P16" s="779">
        <v>18980</v>
      </c>
      <c r="Q16" s="946">
        <v>21158</v>
      </c>
      <c r="R16" s="633"/>
      <c r="S16" s="633"/>
      <c r="T16" s="633"/>
      <c r="U16" s="924" t="s">
        <v>745</v>
      </c>
      <c r="V16" s="311"/>
      <c r="W16" s="303"/>
    </row>
    <row r="17" spans="1:23" s="307" customFormat="1" ht="105.75" customHeight="1" thickBot="1" x14ac:dyDescent="0.25">
      <c r="A17" s="1136"/>
      <c r="B17" s="1053"/>
      <c r="C17" s="454" t="s">
        <v>304</v>
      </c>
      <c r="D17" s="1134"/>
      <c r="E17" s="543" t="s">
        <v>332</v>
      </c>
      <c r="F17" s="455" t="s">
        <v>257</v>
      </c>
      <c r="G17" s="423" t="s">
        <v>208</v>
      </c>
      <c r="H17" s="423" t="s">
        <v>154</v>
      </c>
      <c r="I17" s="544" t="s">
        <v>400</v>
      </c>
      <c r="J17" s="278" t="s">
        <v>125</v>
      </c>
      <c r="K17" s="859" t="s">
        <v>95</v>
      </c>
      <c r="L17" s="501" t="s">
        <v>399</v>
      </c>
      <c r="M17" s="765">
        <v>23699399</v>
      </c>
      <c r="N17" s="789">
        <v>5641296</v>
      </c>
      <c r="O17" s="595">
        <v>5898148</v>
      </c>
      <c r="P17" s="780" t="s">
        <v>576</v>
      </c>
      <c r="Q17" s="780" t="s">
        <v>738</v>
      </c>
      <c r="R17" s="645"/>
      <c r="S17" s="645"/>
      <c r="T17" s="645"/>
      <c r="U17" s="958" t="s">
        <v>746</v>
      </c>
      <c r="V17" s="311"/>
      <c r="W17" s="303"/>
    </row>
    <row r="18" spans="1:23" s="127" customFormat="1" ht="71.25" customHeight="1" x14ac:dyDescent="0.2">
      <c r="A18" s="1137" t="s">
        <v>266</v>
      </c>
      <c r="B18" s="1109" t="s">
        <v>246</v>
      </c>
      <c r="C18" s="418" t="s">
        <v>167</v>
      </c>
      <c r="D18" s="1096" t="s">
        <v>464</v>
      </c>
      <c r="E18" s="397" t="s">
        <v>168</v>
      </c>
      <c r="F18" s="475" t="s">
        <v>256</v>
      </c>
      <c r="G18" s="358" t="s">
        <v>139</v>
      </c>
      <c r="H18" s="324" t="s">
        <v>154</v>
      </c>
      <c r="I18" s="358" t="s">
        <v>172</v>
      </c>
      <c r="J18" s="377" t="s">
        <v>124</v>
      </c>
      <c r="K18" s="378" t="s">
        <v>96</v>
      </c>
      <c r="L18" s="541">
        <v>0</v>
      </c>
      <c r="M18" s="798">
        <v>0</v>
      </c>
      <c r="N18" s="790">
        <v>0</v>
      </c>
      <c r="O18" s="596">
        <v>0</v>
      </c>
      <c r="P18" s="781">
        <v>0</v>
      </c>
      <c r="Q18" s="781">
        <v>0</v>
      </c>
      <c r="R18" s="631"/>
      <c r="S18" s="631"/>
      <c r="T18" s="631"/>
      <c r="U18" s="943" t="s">
        <v>747</v>
      </c>
      <c r="V18" s="128"/>
      <c r="W18" s="126"/>
    </row>
    <row r="19" spans="1:23" s="127" customFormat="1" ht="51" x14ac:dyDescent="0.2">
      <c r="A19" s="1138"/>
      <c r="B19" s="1110"/>
      <c r="C19" s="452" t="s">
        <v>333</v>
      </c>
      <c r="D19" s="1070"/>
      <c r="E19" s="453" t="s">
        <v>334</v>
      </c>
      <c r="F19" s="376" t="s">
        <v>256</v>
      </c>
      <c r="G19" s="456" t="s">
        <v>139</v>
      </c>
      <c r="H19" s="374" t="s">
        <v>155</v>
      </c>
      <c r="I19" s="457">
        <v>0.04</v>
      </c>
      <c r="J19" s="277" t="s">
        <v>124</v>
      </c>
      <c r="K19" s="378" t="s">
        <v>96</v>
      </c>
      <c r="L19" s="387">
        <v>0.03</v>
      </c>
      <c r="M19" s="747" t="s">
        <v>160</v>
      </c>
      <c r="N19" s="707"/>
      <c r="O19" s="264"/>
      <c r="P19" s="727"/>
      <c r="Q19" s="719">
        <v>0.03</v>
      </c>
      <c r="R19" s="632"/>
      <c r="S19" s="632"/>
      <c r="T19" s="632"/>
      <c r="U19" s="908" t="s">
        <v>748</v>
      </c>
      <c r="V19" s="128"/>
      <c r="W19" s="126"/>
    </row>
    <row r="20" spans="1:23" s="307" customFormat="1" ht="77.25" customHeight="1" thickBot="1" x14ac:dyDescent="0.25">
      <c r="A20" s="1138"/>
      <c r="B20" s="1110"/>
      <c r="C20" s="452" t="s">
        <v>401</v>
      </c>
      <c r="D20" s="1070"/>
      <c r="E20" s="458" t="s">
        <v>494</v>
      </c>
      <c r="F20" s="376" t="s">
        <v>256</v>
      </c>
      <c r="G20" s="456" t="s">
        <v>139</v>
      </c>
      <c r="H20" s="374" t="s">
        <v>155</v>
      </c>
      <c r="I20" s="457">
        <v>7.0000000000000007E-2</v>
      </c>
      <c r="J20" s="277" t="s">
        <v>124</v>
      </c>
      <c r="K20" s="859" t="s">
        <v>95</v>
      </c>
      <c r="L20" s="387">
        <v>0.06</v>
      </c>
      <c r="M20" s="747" t="s">
        <v>160</v>
      </c>
      <c r="N20" s="707"/>
      <c r="O20" s="264"/>
      <c r="P20" s="727"/>
      <c r="Q20" s="719">
        <v>7.0000000000000007E-2</v>
      </c>
      <c r="R20" s="632"/>
      <c r="S20" s="632"/>
      <c r="T20" s="632"/>
      <c r="U20" s="908" t="s">
        <v>749</v>
      </c>
      <c r="V20" s="311"/>
      <c r="W20" s="303"/>
    </row>
    <row r="21" spans="1:23" s="307" customFormat="1" ht="122.25" customHeight="1" thickBot="1" x14ac:dyDescent="0.25">
      <c r="A21" s="1138"/>
      <c r="B21" s="1110"/>
      <c r="C21" s="452" t="s">
        <v>402</v>
      </c>
      <c r="D21" s="1070"/>
      <c r="E21" s="481" t="s">
        <v>491</v>
      </c>
      <c r="F21" s="376" t="s">
        <v>256</v>
      </c>
      <c r="G21" s="456" t="s">
        <v>139</v>
      </c>
      <c r="H21" s="374" t="s">
        <v>155</v>
      </c>
      <c r="I21" s="457" t="s">
        <v>403</v>
      </c>
      <c r="J21" s="277" t="s">
        <v>124</v>
      </c>
      <c r="K21" s="592" t="s">
        <v>94</v>
      </c>
      <c r="L21" s="387">
        <v>0.24</v>
      </c>
      <c r="M21" s="719">
        <v>0.24</v>
      </c>
      <c r="N21" s="791">
        <v>0.23</v>
      </c>
      <c r="O21" s="381">
        <v>0.23</v>
      </c>
      <c r="P21" s="719">
        <v>0.23</v>
      </c>
      <c r="Q21" s="719">
        <v>0.23</v>
      </c>
      <c r="R21" s="632"/>
      <c r="S21" s="632"/>
      <c r="T21" s="632"/>
      <c r="U21" s="952" t="s">
        <v>750</v>
      </c>
      <c r="V21" s="311"/>
      <c r="W21" s="303"/>
    </row>
    <row r="22" spans="1:23" s="127" customFormat="1" ht="125.25" customHeight="1" thickBot="1" x14ac:dyDescent="0.25">
      <c r="A22" s="1138"/>
      <c r="B22" s="1110"/>
      <c r="C22" s="452" t="s">
        <v>335</v>
      </c>
      <c r="D22" s="1070"/>
      <c r="E22" s="453" t="s">
        <v>492</v>
      </c>
      <c r="F22" s="376" t="s">
        <v>256</v>
      </c>
      <c r="G22" s="374" t="s">
        <v>128</v>
      </c>
      <c r="H22" s="374" t="s">
        <v>154</v>
      </c>
      <c r="I22" s="387" t="s">
        <v>336</v>
      </c>
      <c r="J22" s="277" t="s">
        <v>135</v>
      </c>
      <c r="K22" s="375" t="s">
        <v>94</v>
      </c>
      <c r="L22" s="459" t="s">
        <v>405</v>
      </c>
      <c r="M22" s="799" t="s">
        <v>405</v>
      </c>
      <c r="N22" s="792">
        <v>4</v>
      </c>
      <c r="O22" s="597">
        <v>12</v>
      </c>
      <c r="P22" s="782">
        <v>5</v>
      </c>
      <c r="Q22" s="782">
        <v>4</v>
      </c>
      <c r="R22" s="632"/>
      <c r="S22" s="632"/>
      <c r="T22" s="632"/>
      <c r="U22" s="953" t="s">
        <v>751</v>
      </c>
      <c r="V22" s="128"/>
      <c r="W22" s="126"/>
    </row>
    <row r="23" spans="1:23" s="307" customFormat="1" ht="112.5" customHeight="1" thickBot="1" x14ac:dyDescent="0.25">
      <c r="A23" s="1138"/>
      <c r="B23" s="1110"/>
      <c r="C23" s="452" t="s">
        <v>404</v>
      </c>
      <c r="D23" s="1070"/>
      <c r="E23" s="453" t="s">
        <v>493</v>
      </c>
      <c r="F23" s="376" t="s">
        <v>256</v>
      </c>
      <c r="G23" s="374" t="s">
        <v>128</v>
      </c>
      <c r="H23" s="374" t="s">
        <v>154</v>
      </c>
      <c r="I23" s="387" t="s">
        <v>336</v>
      </c>
      <c r="J23" s="277" t="s">
        <v>135</v>
      </c>
      <c r="K23" s="375" t="s">
        <v>94</v>
      </c>
      <c r="L23" s="459" t="s">
        <v>405</v>
      </c>
      <c r="M23" s="799" t="s">
        <v>405</v>
      </c>
      <c r="N23" s="792">
        <v>14</v>
      </c>
      <c r="O23" s="597">
        <v>7</v>
      </c>
      <c r="P23" s="782">
        <v>164</v>
      </c>
      <c r="Q23" s="947" t="s">
        <v>739</v>
      </c>
      <c r="R23" s="632"/>
      <c r="S23" s="632"/>
      <c r="T23" s="632"/>
      <c r="U23" s="952" t="s">
        <v>757</v>
      </c>
      <c r="V23" s="311"/>
      <c r="W23" s="303"/>
    </row>
    <row r="24" spans="1:23" s="307" customFormat="1" ht="63" customHeight="1" x14ac:dyDescent="0.2">
      <c r="A24" s="1138"/>
      <c r="B24" s="1110"/>
      <c r="C24" s="337" t="s">
        <v>509</v>
      </c>
      <c r="D24" s="1070"/>
      <c r="E24" s="605" t="s">
        <v>406</v>
      </c>
      <c r="F24" s="361" t="s">
        <v>256</v>
      </c>
      <c r="G24" s="353" t="s">
        <v>139</v>
      </c>
      <c r="H24" s="353" t="s">
        <v>154</v>
      </c>
      <c r="I24" s="366" t="s">
        <v>172</v>
      </c>
      <c r="J24" s="277" t="s">
        <v>124</v>
      </c>
      <c r="K24" s="375" t="s">
        <v>96</v>
      </c>
      <c r="L24" s="426">
        <v>0</v>
      </c>
      <c r="M24" s="800">
        <v>0</v>
      </c>
      <c r="N24" s="793">
        <v>0</v>
      </c>
      <c r="O24" s="598">
        <v>0</v>
      </c>
      <c r="P24" s="783">
        <v>0</v>
      </c>
      <c r="Q24" s="783">
        <v>0</v>
      </c>
      <c r="R24" s="632"/>
      <c r="S24" s="632"/>
      <c r="T24" s="632"/>
      <c r="U24" s="908" t="s">
        <v>752</v>
      </c>
      <c r="V24" s="311"/>
      <c r="W24" s="303"/>
    </row>
    <row r="25" spans="1:23" s="307" customFormat="1" ht="155.25" customHeight="1" thickBot="1" x14ac:dyDescent="0.25">
      <c r="A25" s="1138"/>
      <c r="B25" s="1110"/>
      <c r="C25" s="337" t="s">
        <v>510</v>
      </c>
      <c r="D25" s="1094"/>
      <c r="E25" s="606" t="s">
        <v>512</v>
      </c>
      <c r="F25" s="361" t="s">
        <v>256</v>
      </c>
      <c r="G25" s="321" t="s">
        <v>139</v>
      </c>
      <c r="H25" s="321" t="s">
        <v>154</v>
      </c>
      <c r="I25" s="381" t="s">
        <v>530</v>
      </c>
      <c r="J25" s="500" t="s">
        <v>125</v>
      </c>
      <c r="K25" s="378" t="s">
        <v>94</v>
      </c>
      <c r="L25" s="598" t="s">
        <v>399</v>
      </c>
      <c r="M25" s="784">
        <v>719</v>
      </c>
      <c r="N25" s="794">
        <v>332</v>
      </c>
      <c r="O25" s="607">
        <v>286</v>
      </c>
      <c r="P25" s="784">
        <v>73</v>
      </c>
      <c r="Q25" s="784" t="s">
        <v>740</v>
      </c>
      <c r="R25" s="643"/>
      <c r="S25" s="643"/>
      <c r="T25" s="643"/>
      <c r="U25" s="954" t="s">
        <v>753</v>
      </c>
      <c r="V25" s="311"/>
      <c r="W25" s="303"/>
    </row>
    <row r="26" spans="1:23" s="127" customFormat="1" ht="75.75" customHeight="1" thickBot="1" x14ac:dyDescent="0.25">
      <c r="A26" s="1138"/>
      <c r="B26" s="1110"/>
      <c r="C26" s="452" t="s">
        <v>170</v>
      </c>
      <c r="D26" s="1133" t="s">
        <v>465</v>
      </c>
      <c r="E26" s="458" t="s">
        <v>169</v>
      </c>
      <c r="F26" s="376" t="s">
        <v>256</v>
      </c>
      <c r="G26" s="374" t="s">
        <v>139</v>
      </c>
      <c r="H26" s="374" t="s">
        <v>154</v>
      </c>
      <c r="I26" s="376">
        <v>60</v>
      </c>
      <c r="J26" s="277" t="s">
        <v>124</v>
      </c>
      <c r="K26" s="375" t="s">
        <v>94</v>
      </c>
      <c r="L26" s="443">
        <v>38.33</v>
      </c>
      <c r="M26" s="730">
        <v>62.7</v>
      </c>
      <c r="N26" s="795">
        <v>62.28</v>
      </c>
      <c r="O26" s="599" t="s">
        <v>577</v>
      </c>
      <c r="P26" s="785" t="s">
        <v>578</v>
      </c>
      <c r="Q26" s="948" t="s">
        <v>741</v>
      </c>
      <c r="R26" s="632"/>
      <c r="S26" s="632"/>
      <c r="T26" s="632"/>
      <c r="U26" s="908" t="s">
        <v>754</v>
      </c>
      <c r="V26" s="128"/>
      <c r="W26" s="126"/>
    </row>
    <row r="27" spans="1:23" s="127" customFormat="1" ht="154.5" customHeight="1" thickBot="1" x14ac:dyDescent="0.25">
      <c r="A27" s="1139"/>
      <c r="B27" s="1111"/>
      <c r="C27" s="454" t="s">
        <v>337</v>
      </c>
      <c r="D27" s="1134"/>
      <c r="E27" s="460" t="s">
        <v>171</v>
      </c>
      <c r="F27" s="461" t="s">
        <v>256</v>
      </c>
      <c r="G27" s="423" t="s">
        <v>128</v>
      </c>
      <c r="H27" s="423" t="s">
        <v>154</v>
      </c>
      <c r="I27" s="462">
        <v>0.45</v>
      </c>
      <c r="J27" s="860" t="s">
        <v>124</v>
      </c>
      <c r="K27" s="267" t="s">
        <v>94</v>
      </c>
      <c r="L27" s="383">
        <v>0.4002</v>
      </c>
      <c r="M27" s="801">
        <v>0.43109999999999998</v>
      </c>
      <c r="N27" s="600" t="s">
        <v>630</v>
      </c>
      <c r="O27" s="600" t="s">
        <v>579</v>
      </c>
      <c r="P27" s="786" t="s">
        <v>580</v>
      </c>
      <c r="Q27" s="949" t="s">
        <v>742</v>
      </c>
      <c r="R27" s="581"/>
      <c r="S27" s="581"/>
      <c r="T27" s="581"/>
      <c r="U27" s="955" t="s">
        <v>755</v>
      </c>
      <c r="V27" s="128"/>
      <c r="W27" s="126"/>
    </row>
    <row r="28" spans="1:23" x14ac:dyDescent="0.2">
      <c r="A28" s="47"/>
      <c r="B28" s="305"/>
      <c r="C28" s="47"/>
      <c r="D28" s="305"/>
      <c r="J28" s="312"/>
      <c r="K28" s="312"/>
      <c r="L28" s="54"/>
      <c r="M28" s="54"/>
      <c r="N28" s="309"/>
      <c r="O28" s="309"/>
      <c r="P28" s="309"/>
      <c r="Q28" s="309"/>
      <c r="R28" s="309"/>
      <c r="S28" s="309"/>
      <c r="T28" s="309"/>
      <c r="V28" s="47"/>
    </row>
    <row r="29" spans="1:23" x14ac:dyDescent="0.2">
      <c r="A29" s="47"/>
      <c r="B29" s="305"/>
      <c r="C29" s="47"/>
      <c r="D29" s="305"/>
      <c r="J29" s="312"/>
      <c r="K29" s="312"/>
      <c r="L29" s="54"/>
      <c r="M29" s="54"/>
      <c r="N29" s="309"/>
      <c r="O29" s="309"/>
      <c r="P29" s="309"/>
      <c r="Q29" s="309"/>
      <c r="R29" s="309"/>
      <c r="S29" s="309"/>
      <c r="T29" s="309"/>
      <c r="V29" s="47"/>
    </row>
    <row r="30" spans="1:23" x14ac:dyDescent="0.2">
      <c r="A30" s="47"/>
      <c r="B30" s="305"/>
      <c r="C30" s="47"/>
      <c r="D30" s="305"/>
      <c r="J30" s="312"/>
      <c r="K30" s="312"/>
      <c r="L30" s="54"/>
      <c r="M30" s="54"/>
      <c r="N30" s="309"/>
      <c r="O30" s="309"/>
      <c r="P30" s="309"/>
      <c r="Q30" s="309"/>
      <c r="R30" s="309"/>
      <c r="S30" s="309"/>
      <c r="T30" s="309"/>
      <c r="V30" s="47"/>
    </row>
    <row r="31" spans="1:23" x14ac:dyDescent="0.2">
      <c r="A31" s="47"/>
      <c r="B31" s="305"/>
      <c r="C31" s="47"/>
      <c r="D31" s="305"/>
      <c r="J31" s="312"/>
      <c r="K31" s="312"/>
      <c r="L31" s="54"/>
      <c r="M31" s="54"/>
      <c r="N31" s="309"/>
      <c r="O31" s="309"/>
      <c r="P31" s="309"/>
      <c r="Q31" s="309"/>
      <c r="R31" s="309"/>
      <c r="S31" s="309"/>
      <c r="T31" s="309"/>
      <c r="V31" s="47"/>
    </row>
    <row r="32" spans="1:23" x14ac:dyDescent="0.2">
      <c r="A32" s="47"/>
      <c r="B32" s="305"/>
      <c r="C32" s="47"/>
      <c r="D32" s="305"/>
      <c r="J32" s="312"/>
      <c r="K32" s="312"/>
      <c r="L32" s="54"/>
      <c r="M32" s="54"/>
      <c r="N32" s="309"/>
      <c r="O32" s="309"/>
      <c r="P32" s="309"/>
      <c r="Q32" s="309"/>
      <c r="R32" s="309"/>
      <c r="S32" s="309"/>
      <c r="T32" s="309"/>
      <c r="V32" s="47"/>
    </row>
    <row r="44" spans="2:3" hidden="1" x14ac:dyDescent="0.2"/>
    <row r="45" spans="2:3" ht="23.25" hidden="1" x14ac:dyDescent="0.2">
      <c r="B45" s="297" t="s">
        <v>124</v>
      </c>
      <c r="C45" s="304">
        <f t="array" ref="C45">SUM(LEN(J10:J27)-LEN(SUBSTITUTE(J10:J27,"a","")))</f>
        <v>8</v>
      </c>
    </row>
    <row r="46" spans="2:3" ht="23.25" hidden="1" x14ac:dyDescent="0.2">
      <c r="B46" s="293" t="s">
        <v>126</v>
      </c>
      <c r="C46" s="304">
        <f t="array" ref="C46">SUM(LEN(J10:J27)-LEN(SUBSTITUTE(J10:J27,"=","")))</f>
        <v>0</v>
      </c>
    </row>
    <row r="47" spans="2:3" ht="24" hidden="1" thickBot="1" x14ac:dyDescent="0.25">
      <c r="B47" s="292" t="s">
        <v>125</v>
      </c>
      <c r="C47" s="304">
        <f t="array" ref="C47">SUM(LEN(J10:J27)-LEN(SUBSTITUTE(J10:J27,"r","")))</f>
        <v>6</v>
      </c>
    </row>
    <row r="48" spans="2:3" hidden="1" x14ac:dyDescent="0.2">
      <c r="B48" s="503" t="s">
        <v>123</v>
      </c>
      <c r="C48" s="304">
        <f t="array" ref="C48">SUM(LEN(J10:J27)-LEN(SUBSTITUTE(J10:J27,"@","")))</f>
        <v>0</v>
      </c>
    </row>
    <row r="49" spans="2:3" hidden="1" x14ac:dyDescent="0.2">
      <c r="B49" s="504" t="s">
        <v>135</v>
      </c>
      <c r="C49" s="304">
        <f t="array" ref="C49">SUM(LEN(J10:J27)-LEN(SUBSTITUTE(J10:J27,"c","")))</f>
        <v>4</v>
      </c>
    </row>
    <row r="50" spans="2:3" ht="21" hidden="1" thickBot="1" x14ac:dyDescent="0.25">
      <c r="B50" s="505" t="s">
        <v>136</v>
      </c>
      <c r="C50" s="304">
        <f t="array" ref="C50">SUM(LEN(J10:J27)-LEN(SUBSTITUTE(J10:J27,"g","")))</f>
        <v>0</v>
      </c>
    </row>
    <row r="51" spans="2:3" ht="34.5" hidden="1" x14ac:dyDescent="0.45">
      <c r="B51" s="522" t="s">
        <v>94</v>
      </c>
      <c r="C51" s="304">
        <f t="array" ref="C51">SUM(LEN(K10:K27)-LEN(SUBSTITUTE(K10:K27,"Ý","")))</f>
        <v>10</v>
      </c>
    </row>
    <row r="52" spans="2:3" ht="34.5" hidden="1" x14ac:dyDescent="0.45">
      <c r="B52" s="523" t="s">
        <v>96</v>
      </c>
      <c r="C52" s="304">
        <f t="array" ref="C52">SUM(LEN(K10:K27)-LEN(SUBSTITUTE(K10:K27,"Ü","")))</f>
        <v>3</v>
      </c>
    </row>
    <row r="53" spans="2:3" ht="34.5" hidden="1" x14ac:dyDescent="0.45">
      <c r="B53" s="530" t="s">
        <v>95</v>
      </c>
      <c r="C53" s="304">
        <f t="array" ref="C53">SUM(LEN(K10:K27)-LEN(SUBSTITUTE(K10:K27,"Þ","")))</f>
        <v>3</v>
      </c>
    </row>
    <row r="54" spans="2:3" ht="35.25" hidden="1" thickBot="1" x14ac:dyDescent="0.5">
      <c r="B54" s="534"/>
      <c r="C54" s="304">
        <f>SUM(C45:C50)-SUM(C51:C53)</f>
        <v>2</v>
      </c>
    </row>
    <row r="55" spans="2:3" hidden="1" x14ac:dyDescent="0.2"/>
  </sheetData>
  <mergeCells count="32">
    <mergeCell ref="R2:U2"/>
    <mergeCell ref="C2:M2"/>
    <mergeCell ref="F7:F9"/>
    <mergeCell ref="G7:G9"/>
    <mergeCell ref="H7:H9"/>
    <mergeCell ref="R4:U4"/>
    <mergeCell ref="R5:U5"/>
    <mergeCell ref="U7:U9"/>
    <mergeCell ref="L8:M8"/>
    <mergeCell ref="R3:U3"/>
    <mergeCell ref="J7:K7"/>
    <mergeCell ref="J8:J9"/>
    <mergeCell ref="K8:K9"/>
    <mergeCell ref="N8:Q8"/>
    <mergeCell ref="L7:T7"/>
    <mergeCell ref="R8:T8"/>
    <mergeCell ref="A10:A17"/>
    <mergeCell ref="A18:A27"/>
    <mergeCell ref="A8:A9"/>
    <mergeCell ref="C7:C9"/>
    <mergeCell ref="A2:B5"/>
    <mergeCell ref="B8:B9"/>
    <mergeCell ref="B10:B17"/>
    <mergeCell ref="B18:B27"/>
    <mergeCell ref="D26:D27"/>
    <mergeCell ref="D7:D9"/>
    <mergeCell ref="E7:E9"/>
    <mergeCell ref="I7:I9"/>
    <mergeCell ref="D10:D12"/>
    <mergeCell ref="D14:D15"/>
    <mergeCell ref="D16:D17"/>
    <mergeCell ref="D18:D25"/>
  </mergeCells>
  <conditionalFormatting sqref="C3">
    <cfRule type="cellIs" dxfId="426" priority="321" operator="equal">
      <formula>"g"</formula>
    </cfRule>
    <cfRule type="cellIs" dxfId="425" priority="322" operator="equal">
      <formula>"c"</formula>
    </cfRule>
  </conditionalFormatting>
  <conditionalFormatting sqref="G3:G5">
    <cfRule type="cellIs" dxfId="424" priority="313" operator="equal">
      <formula>"g"</formula>
    </cfRule>
    <cfRule type="cellIs" dxfId="423" priority="314" operator="equal">
      <formula>"c"</formula>
    </cfRule>
  </conditionalFormatting>
  <conditionalFormatting sqref="C3">
    <cfRule type="cellIs" dxfId="422" priority="323" operator="equal">
      <formula>"="</formula>
    </cfRule>
    <cfRule type="cellIs" dxfId="421" priority="324" operator="equal">
      <formula>"r"</formula>
    </cfRule>
    <cfRule type="cellIs" dxfId="420" priority="325" operator="equal">
      <formula>"a"</formula>
    </cfRule>
    <cfRule type="cellIs" dxfId="419" priority="326" operator="equal">
      <formula>"@"</formula>
    </cfRule>
  </conditionalFormatting>
  <conditionalFormatting sqref="G3:G5">
    <cfRule type="cellIs" dxfId="418" priority="315" operator="equal">
      <formula>"="</formula>
    </cfRule>
    <cfRule type="cellIs" dxfId="417" priority="316" operator="equal">
      <formula>"r"</formula>
    </cfRule>
    <cfRule type="cellIs" dxfId="416" priority="317" operator="equal">
      <formula>"a"</formula>
    </cfRule>
    <cfRule type="cellIs" dxfId="415" priority="318" operator="equal">
      <formula>"@"</formula>
    </cfRule>
  </conditionalFormatting>
  <conditionalFormatting sqref="C5">
    <cfRule type="cellIs" dxfId="414" priority="307" operator="equal">
      <formula>"g"</formula>
    </cfRule>
    <cfRule type="cellIs" dxfId="413" priority="308" operator="equal">
      <formula>"c"</formula>
    </cfRule>
  </conditionalFormatting>
  <conditionalFormatting sqref="C5">
    <cfRule type="cellIs" dxfId="412" priority="309" operator="equal">
      <formula>"="</formula>
    </cfRule>
    <cfRule type="cellIs" dxfId="411" priority="310" operator="equal">
      <formula>"r"</formula>
    </cfRule>
    <cfRule type="cellIs" dxfId="410" priority="311" operator="equal">
      <formula>"a"</formula>
    </cfRule>
    <cfRule type="cellIs" dxfId="409" priority="312" operator="equal">
      <formula>"@"</formula>
    </cfRule>
  </conditionalFormatting>
  <conditionalFormatting sqref="C4">
    <cfRule type="cellIs" dxfId="408" priority="301" operator="equal">
      <formula>"g"</formula>
    </cfRule>
    <cfRule type="cellIs" dxfId="407" priority="302" operator="equal">
      <formula>"c"</formula>
    </cfRule>
  </conditionalFormatting>
  <conditionalFormatting sqref="C4">
    <cfRule type="cellIs" dxfId="406" priority="303" operator="equal">
      <formula>"="</formula>
    </cfRule>
    <cfRule type="cellIs" dxfId="405" priority="304" operator="equal">
      <formula>"r"</formula>
    </cfRule>
    <cfRule type="cellIs" dxfId="404" priority="305" operator="equal">
      <formula>"a"</formula>
    </cfRule>
    <cfRule type="cellIs" dxfId="403" priority="306" operator="equal">
      <formula>"@"</formula>
    </cfRule>
  </conditionalFormatting>
  <conditionalFormatting sqref="B45">
    <cfRule type="cellIs" dxfId="402" priority="127" operator="equal">
      <formula>"g"</formula>
    </cfRule>
    <cfRule type="cellIs" dxfId="401" priority="128" operator="equal">
      <formula>"c"</formula>
    </cfRule>
  </conditionalFormatting>
  <conditionalFormatting sqref="B45">
    <cfRule type="cellIs" dxfId="400" priority="129" operator="equal">
      <formula>"="</formula>
    </cfRule>
    <cfRule type="cellIs" dxfId="399" priority="130" operator="equal">
      <formula>"r"</formula>
    </cfRule>
    <cfRule type="cellIs" dxfId="398" priority="131" operator="equal">
      <formula>"a"</formula>
    </cfRule>
    <cfRule type="cellIs" dxfId="397" priority="132" operator="equal">
      <formula>"@"</formula>
    </cfRule>
  </conditionalFormatting>
  <conditionalFormatting sqref="B48:B50">
    <cfRule type="cellIs" dxfId="396" priority="121" operator="equal">
      <formula>"g"</formula>
    </cfRule>
    <cfRule type="cellIs" dxfId="395" priority="122" operator="equal">
      <formula>"c"</formula>
    </cfRule>
  </conditionalFormatting>
  <conditionalFormatting sqref="B48:B50">
    <cfRule type="cellIs" dxfId="394" priority="123" operator="equal">
      <formula>"="</formula>
    </cfRule>
    <cfRule type="cellIs" dxfId="393" priority="124" operator="equal">
      <formula>"r"</formula>
    </cfRule>
    <cfRule type="cellIs" dxfId="392" priority="125" operator="equal">
      <formula>"a"</formula>
    </cfRule>
    <cfRule type="cellIs" dxfId="391" priority="126" operator="equal">
      <formula>"@"</formula>
    </cfRule>
  </conditionalFormatting>
  <conditionalFormatting sqref="B47">
    <cfRule type="cellIs" dxfId="390" priority="115" operator="equal">
      <formula>"g"</formula>
    </cfRule>
    <cfRule type="cellIs" dxfId="389" priority="116" operator="equal">
      <formula>"c"</formula>
    </cfRule>
  </conditionalFormatting>
  <conditionalFormatting sqref="B47">
    <cfRule type="cellIs" dxfId="388" priority="117" operator="equal">
      <formula>"="</formula>
    </cfRule>
    <cfRule type="cellIs" dxfId="387" priority="118" operator="equal">
      <formula>"r"</formula>
    </cfRule>
    <cfRule type="cellIs" dxfId="386" priority="119" operator="equal">
      <formula>"a"</formula>
    </cfRule>
    <cfRule type="cellIs" dxfId="385" priority="120" operator="equal">
      <formula>"@"</formula>
    </cfRule>
  </conditionalFormatting>
  <conditionalFormatting sqref="B46">
    <cfRule type="cellIs" dxfId="384" priority="109" operator="equal">
      <formula>"g"</formula>
    </cfRule>
    <cfRule type="cellIs" dxfId="383" priority="110" operator="equal">
      <formula>"c"</formula>
    </cfRule>
  </conditionalFormatting>
  <conditionalFormatting sqref="B46">
    <cfRule type="cellIs" dxfId="382" priority="111" operator="equal">
      <formula>"="</formula>
    </cfRule>
    <cfRule type="cellIs" dxfId="381" priority="112" operator="equal">
      <formula>"r"</formula>
    </cfRule>
    <cfRule type="cellIs" dxfId="380" priority="113" operator="equal">
      <formula>"a"</formula>
    </cfRule>
    <cfRule type="cellIs" dxfId="379" priority="114" operator="equal">
      <formula>"@"</formula>
    </cfRule>
  </conditionalFormatting>
  <conditionalFormatting sqref="J11:J12">
    <cfRule type="cellIs" dxfId="378" priority="91" operator="equal">
      <formula>"g"</formula>
    </cfRule>
    <cfRule type="cellIs" dxfId="377" priority="92" operator="equal">
      <formula>"c"</formula>
    </cfRule>
  </conditionalFormatting>
  <conditionalFormatting sqref="J11:J12">
    <cfRule type="cellIs" dxfId="376" priority="93" operator="equal">
      <formula>"="</formula>
    </cfRule>
    <cfRule type="cellIs" dxfId="375" priority="94" operator="equal">
      <formula>"r"</formula>
    </cfRule>
    <cfRule type="cellIs" dxfId="374" priority="95" operator="equal">
      <formula>"a"</formula>
    </cfRule>
    <cfRule type="cellIs" dxfId="373" priority="96" operator="equal">
      <formula>"@"</formula>
    </cfRule>
  </conditionalFormatting>
  <conditionalFormatting sqref="J13">
    <cfRule type="cellIs" dxfId="372" priority="85" operator="equal">
      <formula>"g"</formula>
    </cfRule>
    <cfRule type="cellIs" dxfId="371" priority="86" operator="equal">
      <formula>"c"</formula>
    </cfRule>
  </conditionalFormatting>
  <conditionalFormatting sqref="J13">
    <cfRule type="cellIs" dxfId="370" priority="87" operator="equal">
      <formula>"="</formula>
    </cfRule>
    <cfRule type="cellIs" dxfId="369" priority="88" operator="equal">
      <formula>"r"</formula>
    </cfRule>
    <cfRule type="cellIs" dxfId="368" priority="89" operator="equal">
      <formula>"a"</formula>
    </cfRule>
    <cfRule type="cellIs" dxfId="367" priority="90" operator="equal">
      <formula>"@"</formula>
    </cfRule>
  </conditionalFormatting>
  <conditionalFormatting sqref="J10">
    <cfRule type="cellIs" dxfId="366" priority="79" operator="equal">
      <formula>"g"</formula>
    </cfRule>
    <cfRule type="cellIs" dxfId="365" priority="80" operator="equal">
      <formula>"c"</formula>
    </cfRule>
  </conditionalFormatting>
  <conditionalFormatting sqref="J10">
    <cfRule type="cellIs" dxfId="364" priority="81" operator="equal">
      <formula>"="</formula>
    </cfRule>
    <cfRule type="cellIs" dxfId="363" priority="82" operator="equal">
      <formula>"r"</formula>
    </cfRule>
    <cfRule type="cellIs" dxfId="362" priority="83" operator="equal">
      <formula>"a"</formula>
    </cfRule>
    <cfRule type="cellIs" dxfId="361" priority="84" operator="equal">
      <formula>"@"</formula>
    </cfRule>
  </conditionalFormatting>
  <conditionalFormatting sqref="J18">
    <cfRule type="cellIs" dxfId="360" priority="73" operator="equal">
      <formula>"g"</formula>
    </cfRule>
    <cfRule type="cellIs" dxfId="359" priority="74" operator="equal">
      <formula>"c"</formula>
    </cfRule>
  </conditionalFormatting>
  <conditionalFormatting sqref="J18">
    <cfRule type="cellIs" dxfId="358" priority="75" operator="equal">
      <formula>"="</formula>
    </cfRule>
    <cfRule type="cellIs" dxfId="357" priority="76" operator="equal">
      <formula>"r"</formula>
    </cfRule>
    <cfRule type="cellIs" dxfId="356" priority="77" operator="equal">
      <formula>"a"</formula>
    </cfRule>
    <cfRule type="cellIs" dxfId="355" priority="78" operator="equal">
      <formula>"@"</formula>
    </cfRule>
  </conditionalFormatting>
  <conditionalFormatting sqref="J22:J23">
    <cfRule type="cellIs" dxfId="354" priority="67" operator="equal">
      <formula>"g"</formula>
    </cfRule>
    <cfRule type="cellIs" dxfId="353" priority="68" operator="equal">
      <formula>"c"</formula>
    </cfRule>
  </conditionalFormatting>
  <conditionalFormatting sqref="J22:J23">
    <cfRule type="cellIs" dxfId="352" priority="69" operator="equal">
      <formula>"="</formula>
    </cfRule>
    <cfRule type="cellIs" dxfId="351" priority="70" operator="equal">
      <formula>"r"</formula>
    </cfRule>
    <cfRule type="cellIs" dxfId="350" priority="71" operator="equal">
      <formula>"a"</formula>
    </cfRule>
    <cfRule type="cellIs" dxfId="349" priority="72" operator="equal">
      <formula>"@"</formula>
    </cfRule>
  </conditionalFormatting>
  <conditionalFormatting sqref="J26">
    <cfRule type="cellIs" dxfId="348" priority="55" operator="equal">
      <formula>"g"</formula>
    </cfRule>
    <cfRule type="cellIs" dxfId="347" priority="56" operator="equal">
      <formula>"c"</formula>
    </cfRule>
  </conditionalFormatting>
  <conditionalFormatting sqref="J26">
    <cfRule type="cellIs" dxfId="346" priority="57" operator="equal">
      <formula>"="</formula>
    </cfRule>
    <cfRule type="cellIs" dxfId="345" priority="58" operator="equal">
      <formula>"r"</formula>
    </cfRule>
    <cfRule type="cellIs" dxfId="344" priority="59" operator="equal">
      <formula>"a"</formula>
    </cfRule>
    <cfRule type="cellIs" dxfId="343" priority="60" operator="equal">
      <formula>"@"</formula>
    </cfRule>
  </conditionalFormatting>
  <conditionalFormatting sqref="J24">
    <cfRule type="cellIs" dxfId="342" priority="61" operator="equal">
      <formula>"g"</formula>
    </cfRule>
    <cfRule type="cellIs" dxfId="341" priority="62" operator="equal">
      <formula>"c"</formula>
    </cfRule>
  </conditionalFormatting>
  <conditionalFormatting sqref="J24">
    <cfRule type="cellIs" dxfId="340" priority="63" operator="equal">
      <formula>"="</formula>
    </cfRule>
    <cfRule type="cellIs" dxfId="339" priority="64" operator="equal">
      <formula>"r"</formula>
    </cfRule>
    <cfRule type="cellIs" dxfId="338" priority="65" operator="equal">
      <formula>"a"</formula>
    </cfRule>
    <cfRule type="cellIs" dxfId="337" priority="66" operator="equal">
      <formula>"@"</formula>
    </cfRule>
  </conditionalFormatting>
  <conditionalFormatting sqref="J17">
    <cfRule type="cellIs" dxfId="336" priority="49" operator="equal">
      <formula>"g"</formula>
    </cfRule>
    <cfRule type="cellIs" dxfId="335" priority="50" operator="equal">
      <formula>"c"</formula>
    </cfRule>
  </conditionalFormatting>
  <conditionalFormatting sqref="J17">
    <cfRule type="cellIs" dxfId="334" priority="51" operator="equal">
      <formula>"="</formula>
    </cfRule>
    <cfRule type="cellIs" dxfId="333" priority="52" operator="equal">
      <formula>"r"</formula>
    </cfRule>
    <cfRule type="cellIs" dxfId="332" priority="53" operator="equal">
      <formula>"a"</formula>
    </cfRule>
    <cfRule type="cellIs" dxfId="331" priority="54" operator="equal">
      <formula>"@"</formula>
    </cfRule>
  </conditionalFormatting>
  <conditionalFormatting sqref="J14">
    <cfRule type="cellIs" dxfId="330" priority="43" operator="equal">
      <formula>"g"</formula>
    </cfRule>
    <cfRule type="cellIs" dxfId="329" priority="44" operator="equal">
      <formula>"c"</formula>
    </cfRule>
  </conditionalFormatting>
  <conditionalFormatting sqref="J14">
    <cfRule type="cellIs" dxfId="328" priority="45" operator="equal">
      <formula>"="</formula>
    </cfRule>
    <cfRule type="cellIs" dxfId="327" priority="46" operator="equal">
      <formula>"r"</formula>
    </cfRule>
    <cfRule type="cellIs" dxfId="326" priority="47" operator="equal">
      <formula>"a"</formula>
    </cfRule>
    <cfRule type="cellIs" dxfId="325" priority="48" operator="equal">
      <formula>"@"</formula>
    </cfRule>
  </conditionalFormatting>
  <conditionalFormatting sqref="J15">
    <cfRule type="cellIs" dxfId="324" priority="37" operator="equal">
      <formula>"g"</formula>
    </cfRule>
    <cfRule type="cellIs" dxfId="323" priority="38" operator="equal">
      <formula>"c"</formula>
    </cfRule>
  </conditionalFormatting>
  <conditionalFormatting sqref="J15">
    <cfRule type="cellIs" dxfId="322" priority="39" operator="equal">
      <formula>"="</formula>
    </cfRule>
    <cfRule type="cellIs" dxfId="321" priority="40" operator="equal">
      <formula>"r"</formula>
    </cfRule>
    <cfRule type="cellIs" dxfId="320" priority="41" operator="equal">
      <formula>"a"</formula>
    </cfRule>
    <cfRule type="cellIs" dxfId="319" priority="42" operator="equal">
      <formula>"@"</formula>
    </cfRule>
  </conditionalFormatting>
  <conditionalFormatting sqref="J16">
    <cfRule type="cellIs" dxfId="318" priority="31" operator="equal">
      <formula>"g"</formula>
    </cfRule>
    <cfRule type="cellIs" dxfId="317" priority="32" operator="equal">
      <formula>"c"</formula>
    </cfRule>
  </conditionalFormatting>
  <conditionalFormatting sqref="J16">
    <cfRule type="cellIs" dxfId="316" priority="33" operator="equal">
      <formula>"="</formula>
    </cfRule>
    <cfRule type="cellIs" dxfId="315" priority="34" operator="equal">
      <formula>"r"</formula>
    </cfRule>
    <cfRule type="cellIs" dxfId="314" priority="35" operator="equal">
      <formula>"a"</formula>
    </cfRule>
    <cfRule type="cellIs" dxfId="313" priority="36" operator="equal">
      <formula>"@"</formula>
    </cfRule>
  </conditionalFormatting>
  <conditionalFormatting sqref="J19">
    <cfRule type="cellIs" dxfId="312" priority="25" operator="equal">
      <formula>"g"</formula>
    </cfRule>
    <cfRule type="cellIs" dxfId="311" priority="26" operator="equal">
      <formula>"c"</formula>
    </cfRule>
  </conditionalFormatting>
  <conditionalFormatting sqref="J19">
    <cfRule type="cellIs" dxfId="310" priority="27" operator="equal">
      <formula>"="</formula>
    </cfRule>
    <cfRule type="cellIs" dxfId="309" priority="28" operator="equal">
      <formula>"r"</formula>
    </cfRule>
    <cfRule type="cellIs" dxfId="308" priority="29" operator="equal">
      <formula>"a"</formula>
    </cfRule>
    <cfRule type="cellIs" dxfId="307" priority="30" operator="equal">
      <formula>"@"</formula>
    </cfRule>
  </conditionalFormatting>
  <conditionalFormatting sqref="J20">
    <cfRule type="cellIs" dxfId="306" priority="19" operator="equal">
      <formula>"g"</formula>
    </cfRule>
    <cfRule type="cellIs" dxfId="305" priority="20" operator="equal">
      <formula>"c"</formula>
    </cfRule>
  </conditionalFormatting>
  <conditionalFormatting sqref="J20">
    <cfRule type="cellIs" dxfId="304" priority="21" operator="equal">
      <formula>"="</formula>
    </cfRule>
    <cfRule type="cellIs" dxfId="303" priority="22" operator="equal">
      <formula>"r"</formula>
    </cfRule>
    <cfRule type="cellIs" dxfId="302" priority="23" operator="equal">
      <formula>"a"</formula>
    </cfRule>
    <cfRule type="cellIs" dxfId="301" priority="24" operator="equal">
      <formula>"@"</formula>
    </cfRule>
  </conditionalFormatting>
  <conditionalFormatting sqref="J21">
    <cfRule type="cellIs" dxfId="300" priority="13" operator="equal">
      <formula>"g"</formula>
    </cfRule>
    <cfRule type="cellIs" dxfId="299" priority="14" operator="equal">
      <formula>"c"</formula>
    </cfRule>
  </conditionalFormatting>
  <conditionalFormatting sqref="J21">
    <cfRule type="cellIs" dxfId="298" priority="15" operator="equal">
      <formula>"="</formula>
    </cfRule>
    <cfRule type="cellIs" dxfId="297" priority="16" operator="equal">
      <formula>"r"</formula>
    </cfRule>
    <cfRule type="cellIs" dxfId="296" priority="17" operator="equal">
      <formula>"a"</formula>
    </cfRule>
    <cfRule type="cellIs" dxfId="295" priority="18" operator="equal">
      <formula>"@"</formula>
    </cfRule>
  </conditionalFormatting>
  <conditionalFormatting sqref="J25">
    <cfRule type="cellIs" dxfId="294" priority="7" operator="equal">
      <formula>"g"</formula>
    </cfRule>
    <cfRule type="cellIs" dxfId="293" priority="8" operator="equal">
      <formula>"c"</formula>
    </cfRule>
  </conditionalFormatting>
  <conditionalFormatting sqref="J25">
    <cfRule type="cellIs" dxfId="292" priority="9" operator="equal">
      <formula>"="</formula>
    </cfRule>
    <cfRule type="cellIs" dxfId="291" priority="10" operator="equal">
      <formula>"r"</formula>
    </cfRule>
    <cfRule type="cellIs" dxfId="290" priority="11" operator="equal">
      <formula>"a"</formula>
    </cfRule>
    <cfRule type="cellIs" dxfId="289" priority="12" operator="equal">
      <formula>"@"</formula>
    </cfRule>
  </conditionalFormatting>
  <conditionalFormatting sqref="J27">
    <cfRule type="cellIs" dxfId="288" priority="1" operator="equal">
      <formula>"g"</formula>
    </cfRule>
    <cfRule type="cellIs" dxfId="287" priority="2" operator="equal">
      <formula>"c"</formula>
    </cfRule>
  </conditionalFormatting>
  <conditionalFormatting sqref="J27">
    <cfRule type="cellIs" dxfId="286" priority="3" operator="equal">
      <formula>"="</formula>
    </cfRule>
    <cfRule type="cellIs" dxfId="285" priority="4" operator="equal">
      <formula>"r"</formula>
    </cfRule>
    <cfRule type="cellIs" dxfId="284" priority="5" operator="equal">
      <formula>"a"</formula>
    </cfRule>
    <cfRule type="cellIs" dxfId="283"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5"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4">
        <x14:dataValidation type="list" allowBlank="1" showErrorMessage="1">
          <x14:formula1>
            <xm:f>'lookup lists'!$A$1:$A$6</xm:f>
          </x14:formula1>
          <xm:sqref>J11:J17 J19:J21 J25 J27</xm:sqref>
        </x14:dataValidation>
        <x14:dataValidation type="list" allowBlank="1" showErrorMessage="1">
          <x14:formula1>
            <xm:f>'lookup lists'!$C$1:$C$3</xm:f>
          </x14:formula1>
          <xm:sqref>K20:K21 K25 K10:K17</xm:sqref>
        </x14:dataValidation>
        <x14:dataValidation type="list" allowBlank="1" showErrorMessage="1">
          <x14:formula1>
            <xm:f>'[1]lookup lists'!#REF!</xm:f>
          </x14:formula1>
          <xm:sqref>J24:K24</xm:sqref>
        </x14:dataValidation>
        <x14:dataValidation type="list" allowBlank="1" showErrorMessage="1">
          <x14:formula1>
            <xm:f>'[4]lookup lists'!#REF!</xm:f>
          </x14:formula1>
          <xm:sqref>J22:K23 J26:K26 J18 K18:K19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W54"/>
  <sheetViews>
    <sheetView showGridLines="0" topLeftCell="A19" zoomScale="75" zoomScaleNormal="75" zoomScaleSheetLayoutView="100" workbookViewId="0">
      <selection activeCell="E21" sqref="E21"/>
    </sheetView>
  </sheetViews>
  <sheetFormatPr defaultColWidth="13.109375" defaultRowHeight="20.25" x14ac:dyDescent="0.2"/>
  <cols>
    <col min="1" max="1" width="11.44140625" style="306" customWidth="1"/>
    <col min="2" max="2" width="15.21875" style="306" customWidth="1"/>
    <col min="3" max="3" width="8" style="304" customWidth="1"/>
    <col min="4" max="4" width="13.5546875" style="304" customWidth="1"/>
    <col min="5" max="5" width="50.109375" style="305" bestFit="1" customWidth="1"/>
    <col min="6" max="6" width="10.21875" style="261" customWidth="1"/>
    <col min="7" max="7" width="11.5546875" style="305" customWidth="1"/>
    <col min="8" max="8" width="9" style="304" customWidth="1"/>
    <col min="9" max="9" width="14.6640625" style="305" customWidth="1"/>
    <col min="10" max="10" width="8.5546875" style="308" customWidth="1"/>
    <col min="11" max="11" width="6.33203125" style="308" customWidth="1"/>
    <col min="12" max="13" width="9.88671875" style="304" customWidth="1"/>
    <col min="14" max="20" width="13.109375" style="304"/>
    <col min="21" max="21" width="33.33203125" style="303" customWidth="1"/>
    <col min="22" max="22" width="0.88671875" style="310" customWidth="1"/>
    <col min="23" max="16384" width="13.109375" style="305"/>
  </cols>
  <sheetData>
    <row r="1" spans="1:23" s="315" customFormat="1" ht="30.75" customHeight="1" thickBot="1" x14ac:dyDescent="0.25">
      <c r="A1" s="330" t="s">
        <v>173</v>
      </c>
      <c r="B1" s="330"/>
      <c r="C1" s="316"/>
      <c r="D1" s="316"/>
      <c r="E1" s="256"/>
      <c r="F1" s="258"/>
      <c r="G1" s="317"/>
      <c r="H1" s="318"/>
      <c r="I1" s="317"/>
      <c r="J1" s="319"/>
      <c r="K1" s="319"/>
      <c r="L1" s="318"/>
      <c r="M1" s="318"/>
      <c r="N1" s="318"/>
      <c r="O1" s="318"/>
      <c r="P1" s="318"/>
      <c r="Q1" s="318"/>
      <c r="R1" s="318"/>
      <c r="S1" s="318"/>
      <c r="T1" s="318"/>
      <c r="U1" s="317"/>
    </row>
    <row r="2" spans="1:23" s="273" customFormat="1" ht="33.75" customHeight="1" thickBot="1" x14ac:dyDescent="0.25">
      <c r="A2" s="1058" t="s">
        <v>86</v>
      </c>
      <c r="B2" s="1059"/>
      <c r="C2" s="302" t="s">
        <v>99</v>
      </c>
      <c r="D2" s="549"/>
      <c r="E2" s="301"/>
      <c r="F2" s="300"/>
      <c r="G2" s="301"/>
      <c r="H2" s="299"/>
      <c r="I2" s="301"/>
      <c r="J2" s="301"/>
      <c r="K2" s="301"/>
      <c r="L2" s="299"/>
      <c r="M2" s="299"/>
      <c r="N2" s="299"/>
      <c r="O2" s="299"/>
      <c r="P2" s="299"/>
      <c r="Q2" s="299"/>
      <c r="R2" s="1148"/>
      <c r="S2" s="1148"/>
      <c r="T2" s="1148"/>
      <c r="U2" s="1149"/>
    </row>
    <row r="3" spans="1:23" s="271" customFormat="1" ht="27" customHeight="1" x14ac:dyDescent="0.2">
      <c r="A3" s="1060"/>
      <c r="B3" s="1061"/>
      <c r="C3" s="297" t="s">
        <v>124</v>
      </c>
      <c r="D3" s="368" t="s">
        <v>87</v>
      </c>
      <c r="E3" s="369"/>
      <c r="F3" s="370"/>
      <c r="G3" s="294" t="s">
        <v>123</v>
      </c>
      <c r="H3" s="368" t="s">
        <v>90</v>
      </c>
      <c r="I3" s="369"/>
      <c r="J3" s="369"/>
      <c r="K3" s="369"/>
      <c r="L3" s="369"/>
      <c r="M3" s="369"/>
      <c r="N3" s="369"/>
      <c r="O3" s="370"/>
      <c r="P3" s="369"/>
      <c r="Q3" s="368"/>
      <c r="R3" s="1071"/>
      <c r="S3" s="1071"/>
      <c r="T3" s="1071"/>
      <c r="U3" s="1072"/>
    </row>
    <row r="4" spans="1:23" s="271" customFormat="1" ht="27" customHeight="1" x14ac:dyDescent="0.2">
      <c r="A4" s="1060"/>
      <c r="B4" s="1061"/>
      <c r="C4" s="293" t="s">
        <v>126</v>
      </c>
      <c r="D4" s="356" t="s">
        <v>88</v>
      </c>
      <c r="E4" s="275"/>
      <c r="F4" s="371"/>
      <c r="G4" s="298" t="s">
        <v>135</v>
      </c>
      <c r="H4" s="356" t="s">
        <v>91</v>
      </c>
      <c r="I4" s="275"/>
      <c r="J4" s="275"/>
      <c r="K4" s="275"/>
      <c r="L4" s="275"/>
      <c r="M4" s="275"/>
      <c r="N4" s="275"/>
      <c r="O4" s="371"/>
      <c r="P4" s="275"/>
      <c r="Q4" s="356"/>
      <c r="R4" s="1123"/>
      <c r="S4" s="1123"/>
      <c r="T4" s="1123"/>
      <c r="U4" s="1124"/>
    </row>
    <row r="5" spans="1:23" s="271" customFormat="1" ht="27" customHeight="1" thickBot="1" x14ac:dyDescent="0.25">
      <c r="A5" s="1062"/>
      <c r="B5" s="1063"/>
      <c r="C5" s="292" t="s">
        <v>125</v>
      </c>
      <c r="D5" s="295" t="s">
        <v>89</v>
      </c>
      <c r="E5" s="289"/>
      <c r="F5" s="296"/>
      <c r="G5" s="291" t="s">
        <v>136</v>
      </c>
      <c r="H5" s="295" t="s">
        <v>92</v>
      </c>
      <c r="I5" s="289"/>
      <c r="J5" s="289"/>
      <c r="K5" s="289"/>
      <c r="L5" s="289"/>
      <c r="M5" s="289"/>
      <c r="N5" s="289"/>
      <c r="O5" s="296"/>
      <c r="P5" s="289"/>
      <c r="Q5" s="295"/>
      <c r="R5" s="1131"/>
      <c r="S5" s="1131"/>
      <c r="T5" s="1131"/>
      <c r="U5" s="1132"/>
    </row>
    <row r="6" spans="1:23" s="315" customFormat="1" ht="9.75" customHeight="1" thickBot="1" x14ac:dyDescent="0.25">
      <c r="F6" s="259"/>
      <c r="J6" s="341"/>
      <c r="K6" s="341"/>
      <c r="M6" s="340"/>
      <c r="N6" s="340"/>
      <c r="O6" s="340"/>
      <c r="P6" s="340"/>
      <c r="Q6" s="340"/>
      <c r="R6" s="340"/>
      <c r="S6" s="340"/>
      <c r="T6" s="340"/>
      <c r="U6" s="339"/>
    </row>
    <row r="7" spans="1:23" s="325" customFormat="1" ht="45" customHeight="1" thickBot="1" x14ac:dyDescent="0.25">
      <c r="A7" s="326"/>
      <c r="B7" s="326"/>
      <c r="C7" s="1037" t="s">
        <v>66</v>
      </c>
      <c r="D7" s="1069" t="s">
        <v>436</v>
      </c>
      <c r="E7" s="1040" t="s">
        <v>72</v>
      </c>
      <c r="F7" s="1043" t="s">
        <v>245</v>
      </c>
      <c r="G7" s="1046" t="s">
        <v>67</v>
      </c>
      <c r="H7" s="1035" t="s">
        <v>85</v>
      </c>
      <c r="I7" s="1046" t="s">
        <v>153</v>
      </c>
      <c r="J7" s="1084"/>
      <c r="K7" s="1085"/>
      <c r="L7" s="1020" t="s">
        <v>239</v>
      </c>
      <c r="M7" s="1021"/>
      <c r="N7" s="1021"/>
      <c r="O7" s="1021"/>
      <c r="P7" s="1021"/>
      <c r="Q7" s="1021"/>
      <c r="R7" s="1022"/>
      <c r="S7" s="1022"/>
      <c r="T7" s="1023"/>
      <c r="U7" s="1064" t="s">
        <v>423</v>
      </c>
      <c r="V7" s="327"/>
      <c r="W7" s="313"/>
    </row>
    <row r="8" spans="1:23" s="325" customFormat="1" ht="29.25" customHeight="1" x14ac:dyDescent="0.2">
      <c r="A8" s="1033" t="s">
        <v>262</v>
      </c>
      <c r="B8" s="1049" t="s">
        <v>242</v>
      </c>
      <c r="C8" s="1038"/>
      <c r="D8" s="1070"/>
      <c r="E8" s="1041"/>
      <c r="F8" s="1044"/>
      <c r="G8" s="1047"/>
      <c r="H8" s="1036"/>
      <c r="I8" s="1047"/>
      <c r="J8" s="1045" t="s">
        <v>98</v>
      </c>
      <c r="K8" s="1045" t="s">
        <v>93</v>
      </c>
      <c r="L8" s="1067" t="s">
        <v>155</v>
      </c>
      <c r="M8" s="1154"/>
      <c r="N8" s="1144" t="s">
        <v>68</v>
      </c>
      <c r="O8" s="1088"/>
      <c r="P8" s="1088"/>
      <c r="Q8" s="1026"/>
      <c r="R8" s="1145" t="s">
        <v>116</v>
      </c>
      <c r="S8" s="1146"/>
      <c r="T8" s="1147"/>
      <c r="U8" s="1065"/>
      <c r="V8" s="327"/>
      <c r="W8" s="314"/>
    </row>
    <row r="9" spans="1:23" s="328" customFormat="1" ht="42.75" customHeight="1" thickBot="1" x14ac:dyDescent="0.25">
      <c r="A9" s="1034"/>
      <c r="B9" s="1050"/>
      <c r="C9" s="1039"/>
      <c r="D9" s="1070"/>
      <c r="E9" s="1042"/>
      <c r="F9" s="1045"/>
      <c r="G9" s="1048"/>
      <c r="H9" s="1036"/>
      <c r="I9" s="1048"/>
      <c r="J9" s="1083"/>
      <c r="K9" s="1083"/>
      <c r="L9" s="367" t="s">
        <v>69</v>
      </c>
      <c r="M9" s="761" t="s">
        <v>70</v>
      </c>
      <c r="N9" s="697" t="s">
        <v>607</v>
      </c>
      <c r="O9" s="367" t="s">
        <v>501</v>
      </c>
      <c r="P9" s="761" t="s">
        <v>542</v>
      </c>
      <c r="Q9" s="761" t="s">
        <v>688</v>
      </c>
      <c r="R9" s="630">
        <v>42736</v>
      </c>
      <c r="S9" s="630">
        <v>42767</v>
      </c>
      <c r="T9" s="630">
        <v>42795</v>
      </c>
      <c r="U9" s="1143"/>
      <c r="V9" s="329"/>
      <c r="W9" s="313"/>
    </row>
    <row r="10" spans="1:23" s="307" customFormat="1" ht="85.5" customHeight="1" thickBot="1" x14ac:dyDescent="0.25">
      <c r="A10" s="1157" t="s">
        <v>267</v>
      </c>
      <c r="B10" s="1052" t="s">
        <v>246</v>
      </c>
      <c r="C10" s="352" t="s">
        <v>174</v>
      </c>
      <c r="D10" s="1096" t="s">
        <v>466</v>
      </c>
      <c r="E10" s="478" t="s">
        <v>407</v>
      </c>
      <c r="F10" s="362" t="s">
        <v>257</v>
      </c>
      <c r="G10" s="332" t="s">
        <v>128</v>
      </c>
      <c r="H10" s="331" t="s">
        <v>155</v>
      </c>
      <c r="I10" s="385">
        <v>0.57499999999999996</v>
      </c>
      <c r="J10" s="279" t="s">
        <v>124</v>
      </c>
      <c r="K10" s="592" t="s">
        <v>96</v>
      </c>
      <c r="L10" s="428">
        <v>0.63100000000000001</v>
      </c>
      <c r="M10" s="809">
        <v>0.59899999999999998</v>
      </c>
      <c r="N10" s="750"/>
      <c r="O10" s="419"/>
      <c r="P10" s="959"/>
      <c r="Q10" s="949">
        <v>0.59899999999999998</v>
      </c>
      <c r="R10" s="646"/>
      <c r="S10" s="646"/>
      <c r="T10" s="646"/>
      <c r="U10" s="967" t="s">
        <v>758</v>
      </c>
      <c r="V10" s="311"/>
      <c r="W10" s="303"/>
    </row>
    <row r="11" spans="1:23" s="307" customFormat="1" ht="84" customHeight="1" thickBot="1" x14ac:dyDescent="0.25">
      <c r="A11" s="1158"/>
      <c r="B11" s="1051"/>
      <c r="C11" s="418" t="s">
        <v>175</v>
      </c>
      <c r="D11" s="1070"/>
      <c r="E11" s="466" t="s">
        <v>408</v>
      </c>
      <c r="F11" s="361" t="s">
        <v>257</v>
      </c>
      <c r="G11" s="321" t="s">
        <v>128</v>
      </c>
      <c r="H11" s="353" t="s">
        <v>155</v>
      </c>
      <c r="I11" s="361" t="s">
        <v>298</v>
      </c>
      <c r="J11" s="277" t="s">
        <v>124</v>
      </c>
      <c r="K11" s="375" t="s">
        <v>94</v>
      </c>
      <c r="L11" s="427">
        <v>92300</v>
      </c>
      <c r="M11" s="735">
        <v>100000</v>
      </c>
      <c r="N11" s="707"/>
      <c r="O11" s="264"/>
      <c r="P11" s="727"/>
      <c r="Q11" s="961" t="s">
        <v>759</v>
      </c>
      <c r="R11" s="647"/>
      <c r="S11" s="647"/>
      <c r="T11" s="647"/>
      <c r="U11" s="968" t="s">
        <v>760</v>
      </c>
      <c r="V11" s="311"/>
      <c r="W11" s="303"/>
    </row>
    <row r="12" spans="1:23" s="307" customFormat="1" ht="77.25" customHeight="1" thickBot="1" x14ac:dyDescent="0.25">
      <c r="A12" s="1158"/>
      <c r="B12" s="1051"/>
      <c r="C12" s="337" t="s">
        <v>177</v>
      </c>
      <c r="D12" s="1070"/>
      <c r="E12" s="348" t="s">
        <v>176</v>
      </c>
      <c r="F12" s="361" t="s">
        <v>257</v>
      </c>
      <c r="G12" s="321" t="s">
        <v>128</v>
      </c>
      <c r="H12" s="353" t="s">
        <v>155</v>
      </c>
      <c r="I12" s="321">
        <v>50</v>
      </c>
      <c r="J12" s="277" t="s">
        <v>124</v>
      </c>
      <c r="K12" s="375" t="s">
        <v>94</v>
      </c>
      <c r="L12" s="321">
        <v>47</v>
      </c>
      <c r="M12" s="810">
        <v>47</v>
      </c>
      <c r="N12" s="707"/>
      <c r="O12" s="264"/>
      <c r="P12" s="727"/>
      <c r="Q12" s="962">
        <v>52.6</v>
      </c>
      <c r="R12" s="647"/>
      <c r="S12" s="647"/>
      <c r="T12" s="647"/>
      <c r="U12" s="969"/>
      <c r="V12" s="311"/>
      <c r="W12" s="303"/>
    </row>
    <row r="13" spans="1:23" s="307" customFormat="1" ht="78.75" customHeight="1" thickBot="1" x14ac:dyDescent="0.25">
      <c r="A13" s="1158"/>
      <c r="B13" s="1051"/>
      <c r="C13" s="417" t="s">
        <v>178</v>
      </c>
      <c r="D13" s="1070"/>
      <c r="E13" s="556" t="s">
        <v>409</v>
      </c>
      <c r="F13" s="395" t="s">
        <v>257</v>
      </c>
      <c r="G13" s="617" t="s">
        <v>128</v>
      </c>
      <c r="H13" s="616" t="s">
        <v>155</v>
      </c>
      <c r="I13" s="427">
        <v>6500</v>
      </c>
      <c r="J13" s="286" t="s">
        <v>124</v>
      </c>
      <c r="K13" s="375" t="s">
        <v>94</v>
      </c>
      <c r="L13" s="612">
        <v>5715</v>
      </c>
      <c r="M13" s="811">
        <v>6390</v>
      </c>
      <c r="N13" s="802"/>
      <c r="O13" s="403"/>
      <c r="P13" s="960"/>
      <c r="Q13" s="963">
        <v>6810</v>
      </c>
      <c r="R13" s="648"/>
      <c r="S13" s="648"/>
      <c r="T13" s="648"/>
      <c r="U13" s="970"/>
      <c r="V13" s="311"/>
      <c r="W13" s="303"/>
    </row>
    <row r="14" spans="1:23" s="307" customFormat="1" ht="102.75" customHeight="1" thickBot="1" x14ac:dyDescent="0.25">
      <c r="A14" s="1158"/>
      <c r="B14" s="1051"/>
      <c r="C14" s="337" t="s">
        <v>308</v>
      </c>
      <c r="D14" s="1070"/>
      <c r="E14" s="380" t="s">
        <v>410</v>
      </c>
      <c r="F14" s="395" t="s">
        <v>257</v>
      </c>
      <c r="G14" s="321" t="s">
        <v>139</v>
      </c>
      <c r="H14" s="353" t="s">
        <v>154</v>
      </c>
      <c r="I14" s="421" t="s">
        <v>310</v>
      </c>
      <c r="J14" s="286" t="s">
        <v>125</v>
      </c>
      <c r="K14" s="592" t="s">
        <v>95</v>
      </c>
      <c r="L14" s="582" t="s">
        <v>411</v>
      </c>
      <c r="M14" s="734" t="s">
        <v>412</v>
      </c>
      <c r="N14" s="803">
        <v>2.5999999999999999E-2</v>
      </c>
      <c r="O14" s="602">
        <v>4.4999999999999998E-2</v>
      </c>
      <c r="P14" s="964">
        <v>0.06</v>
      </c>
      <c r="Q14" s="965" t="s">
        <v>573</v>
      </c>
      <c r="R14" s="649"/>
      <c r="S14" s="649"/>
      <c r="T14" s="649"/>
      <c r="U14" s="971" t="s">
        <v>761</v>
      </c>
      <c r="V14" s="311"/>
      <c r="W14" s="303"/>
    </row>
    <row r="15" spans="1:23" s="307" customFormat="1" ht="169.5" customHeight="1" thickBot="1" x14ac:dyDescent="0.25">
      <c r="A15" s="1159"/>
      <c r="B15" s="1051"/>
      <c r="C15" s="338" t="s">
        <v>309</v>
      </c>
      <c r="D15" s="1134"/>
      <c r="E15" s="248" t="s">
        <v>307</v>
      </c>
      <c r="F15" s="260" t="s">
        <v>257</v>
      </c>
      <c r="G15" s="354" t="s">
        <v>128</v>
      </c>
      <c r="H15" s="354" t="s">
        <v>155</v>
      </c>
      <c r="I15" s="627">
        <v>0.91500000000000004</v>
      </c>
      <c r="J15" s="278" t="s">
        <v>136</v>
      </c>
      <c r="K15" s="559"/>
      <c r="L15" s="431">
        <v>0.90700000000000003</v>
      </c>
      <c r="M15" s="973">
        <v>0.89900000000000002</v>
      </c>
      <c r="N15" s="804"/>
      <c r="O15" s="558"/>
      <c r="P15" s="818"/>
      <c r="Q15" s="972"/>
      <c r="R15" s="650"/>
      <c r="S15" s="650"/>
      <c r="T15" s="650"/>
      <c r="U15" s="955" t="s">
        <v>633</v>
      </c>
      <c r="V15" s="311"/>
      <c r="W15" s="303"/>
    </row>
    <row r="16" spans="1:23" s="307" customFormat="1" ht="142.5" customHeight="1" x14ac:dyDescent="0.2">
      <c r="A16" s="1155" t="s">
        <v>268</v>
      </c>
      <c r="B16" s="1052" t="s">
        <v>511</v>
      </c>
      <c r="C16" s="352" t="s">
        <v>179</v>
      </c>
      <c r="D16" s="1056" t="s">
        <v>467</v>
      </c>
      <c r="E16" s="557" t="s">
        <v>413</v>
      </c>
      <c r="F16" s="362" t="s">
        <v>338</v>
      </c>
      <c r="G16" s="332" t="s">
        <v>128</v>
      </c>
      <c r="H16" s="331" t="s">
        <v>489</v>
      </c>
      <c r="I16" s="360">
        <v>731</v>
      </c>
      <c r="J16" s="279" t="s">
        <v>125</v>
      </c>
      <c r="K16" s="379" t="s">
        <v>95</v>
      </c>
      <c r="L16" s="488">
        <v>633</v>
      </c>
      <c r="M16" s="812">
        <v>663</v>
      </c>
      <c r="N16" s="805">
        <v>201</v>
      </c>
      <c r="O16" s="473">
        <v>178</v>
      </c>
      <c r="P16" s="718">
        <v>123</v>
      </c>
      <c r="Q16" s="718">
        <v>91</v>
      </c>
      <c r="R16" s="639"/>
      <c r="S16" s="639"/>
      <c r="T16" s="639"/>
      <c r="U16" s="954" t="s">
        <v>810</v>
      </c>
      <c r="V16" s="311"/>
      <c r="W16" s="303"/>
    </row>
    <row r="17" spans="1:23" s="307" customFormat="1" ht="184.5" customHeight="1" x14ac:dyDescent="0.2">
      <c r="A17" s="1156"/>
      <c r="B17" s="1051"/>
      <c r="C17" s="337" t="s">
        <v>180</v>
      </c>
      <c r="D17" s="1057"/>
      <c r="E17" s="482" t="s">
        <v>507</v>
      </c>
      <c r="F17" s="361" t="s">
        <v>338</v>
      </c>
      <c r="G17" s="359" t="s">
        <v>139</v>
      </c>
      <c r="H17" s="353" t="s">
        <v>489</v>
      </c>
      <c r="I17" s="421">
        <v>5.0000000000000001E-3</v>
      </c>
      <c r="J17" s="277" t="s">
        <v>124</v>
      </c>
      <c r="K17" s="375" t="s">
        <v>94</v>
      </c>
      <c r="L17" s="545" t="s">
        <v>481</v>
      </c>
      <c r="M17" s="813" t="s">
        <v>482</v>
      </c>
      <c r="N17" s="806">
        <v>1.2999999999999999E-2</v>
      </c>
      <c r="O17" s="602">
        <v>1.8E-3</v>
      </c>
      <c r="P17" s="819">
        <v>1.2999999999999999E-3</v>
      </c>
      <c r="Q17" s="819">
        <v>0</v>
      </c>
      <c r="R17" s="642"/>
      <c r="S17" s="642"/>
      <c r="T17" s="642"/>
      <c r="U17" s="954" t="s">
        <v>762</v>
      </c>
      <c r="V17" s="311"/>
      <c r="W17" s="303"/>
    </row>
    <row r="18" spans="1:23" s="307" customFormat="1" ht="153.75" customHeight="1" x14ac:dyDescent="0.2">
      <c r="A18" s="1156"/>
      <c r="B18" s="1051"/>
      <c r="C18" s="337" t="s">
        <v>181</v>
      </c>
      <c r="D18" s="1057"/>
      <c r="E18" s="346" t="s">
        <v>312</v>
      </c>
      <c r="F18" s="361" t="s">
        <v>338</v>
      </c>
      <c r="G18" s="321" t="s">
        <v>128</v>
      </c>
      <c r="H18" s="353" t="s">
        <v>489</v>
      </c>
      <c r="I18" s="353">
        <v>60</v>
      </c>
      <c r="J18" s="277" t="s">
        <v>124</v>
      </c>
      <c r="K18" s="592" t="s">
        <v>94</v>
      </c>
      <c r="L18" s="344">
        <v>49</v>
      </c>
      <c r="M18" s="767">
        <v>77</v>
      </c>
      <c r="N18" s="759">
        <v>46</v>
      </c>
      <c r="O18" s="402">
        <v>4</v>
      </c>
      <c r="P18" s="776">
        <v>2</v>
      </c>
      <c r="Q18" s="776">
        <v>9</v>
      </c>
      <c r="R18" s="640"/>
      <c r="S18" s="640"/>
      <c r="T18" s="640"/>
      <c r="U18" s="924" t="s">
        <v>763</v>
      </c>
      <c r="V18" s="311"/>
      <c r="W18" s="303"/>
    </row>
    <row r="19" spans="1:23" s="307" customFormat="1" ht="189.75" customHeight="1" x14ac:dyDescent="0.2">
      <c r="A19" s="1156"/>
      <c r="B19" s="1051"/>
      <c r="C19" s="337" t="s">
        <v>182</v>
      </c>
      <c r="D19" s="1057"/>
      <c r="E19" s="346" t="s">
        <v>313</v>
      </c>
      <c r="F19" s="361" t="s">
        <v>338</v>
      </c>
      <c r="G19" s="321" t="s">
        <v>128</v>
      </c>
      <c r="H19" s="353" t="s">
        <v>119</v>
      </c>
      <c r="I19" s="359">
        <v>148</v>
      </c>
      <c r="J19" s="277" t="s">
        <v>125</v>
      </c>
      <c r="K19" s="375" t="s">
        <v>95</v>
      </c>
      <c r="L19" s="344">
        <v>51</v>
      </c>
      <c r="M19" s="767">
        <v>58</v>
      </c>
      <c r="N19" s="759">
        <v>2</v>
      </c>
      <c r="O19" s="402">
        <v>2</v>
      </c>
      <c r="P19" s="776">
        <v>7</v>
      </c>
      <c r="Q19" s="776">
        <v>0</v>
      </c>
      <c r="R19" s="640"/>
      <c r="S19" s="640"/>
      <c r="T19" s="640"/>
      <c r="U19" s="966" t="s">
        <v>764</v>
      </c>
      <c r="V19" s="311"/>
      <c r="W19" s="303"/>
    </row>
    <row r="20" spans="1:23" s="307" customFormat="1" ht="85.5" customHeight="1" x14ac:dyDescent="0.2">
      <c r="A20" s="1156"/>
      <c r="B20" s="1051"/>
      <c r="C20" s="618" t="s">
        <v>339</v>
      </c>
      <c r="D20" s="1102" t="s">
        <v>468</v>
      </c>
      <c r="E20" s="546" t="s">
        <v>414</v>
      </c>
      <c r="F20" s="376" t="s">
        <v>256</v>
      </c>
      <c r="G20" s="374" t="s">
        <v>208</v>
      </c>
      <c r="H20" s="374" t="s">
        <v>116</v>
      </c>
      <c r="I20" s="583">
        <v>0.95</v>
      </c>
      <c r="J20" s="277" t="s">
        <v>124</v>
      </c>
      <c r="K20" s="375" t="s">
        <v>94</v>
      </c>
      <c r="L20" s="374" t="s">
        <v>206</v>
      </c>
      <c r="M20" s="747">
        <v>0.87</v>
      </c>
      <c r="N20" s="791">
        <v>0.84</v>
      </c>
      <c r="O20" s="381">
        <v>0.91</v>
      </c>
      <c r="P20" s="719">
        <v>0.92</v>
      </c>
      <c r="Q20" s="719">
        <v>0.96330000000000005</v>
      </c>
      <c r="R20" s="588">
        <v>0.93500000000000005</v>
      </c>
      <c r="S20" s="588">
        <v>0.95</v>
      </c>
      <c r="T20" s="588">
        <v>1</v>
      </c>
      <c r="U20" s="924" t="s">
        <v>765</v>
      </c>
      <c r="V20" s="311"/>
      <c r="W20" s="303"/>
    </row>
    <row r="21" spans="1:23" s="307" customFormat="1" ht="153.75" customHeight="1" thickBot="1" x14ac:dyDescent="0.25">
      <c r="A21" s="1156"/>
      <c r="B21" s="1053"/>
      <c r="C21" s="619" t="s">
        <v>340</v>
      </c>
      <c r="D21" s="1093"/>
      <c r="E21" s="615" t="s">
        <v>528</v>
      </c>
      <c r="F21" s="455" t="s">
        <v>256</v>
      </c>
      <c r="G21" s="423" t="s">
        <v>208</v>
      </c>
      <c r="H21" s="423" t="s">
        <v>116</v>
      </c>
      <c r="I21" s="400">
        <v>0.7</v>
      </c>
      <c r="J21" s="278" t="s">
        <v>124</v>
      </c>
      <c r="K21" s="375" t="s">
        <v>95</v>
      </c>
      <c r="L21" s="423" t="s">
        <v>415</v>
      </c>
      <c r="M21" s="814" t="s">
        <v>415</v>
      </c>
      <c r="N21" s="804"/>
      <c r="O21" s="558"/>
      <c r="P21" s="818"/>
      <c r="Q21" s="945">
        <v>0.85</v>
      </c>
      <c r="R21" s="686">
        <v>0.87</v>
      </c>
      <c r="S21" s="686">
        <v>0.85</v>
      </c>
      <c r="T21" s="686">
        <v>0.82</v>
      </c>
      <c r="U21" s="974" t="s">
        <v>766</v>
      </c>
      <c r="V21" s="311"/>
      <c r="W21" s="303"/>
    </row>
    <row r="22" spans="1:23" ht="153" customHeight="1" x14ac:dyDescent="0.2">
      <c r="A22" s="1152" t="s">
        <v>299</v>
      </c>
      <c r="B22" s="1051" t="s">
        <v>243</v>
      </c>
      <c r="C22" s="484" t="s">
        <v>374</v>
      </c>
      <c r="D22" s="1150" t="s">
        <v>469</v>
      </c>
      <c r="E22" s="397" t="s">
        <v>214</v>
      </c>
      <c r="F22" s="355" t="s">
        <v>251</v>
      </c>
      <c r="G22" s="355" t="s">
        <v>121</v>
      </c>
      <c r="H22" s="324" t="s">
        <v>433</v>
      </c>
      <c r="I22" s="324" t="s">
        <v>621</v>
      </c>
      <c r="J22" s="377" t="s">
        <v>136</v>
      </c>
      <c r="K22" s="611" t="s">
        <v>96</v>
      </c>
      <c r="L22" s="692" t="s">
        <v>620</v>
      </c>
      <c r="M22" s="815" t="s">
        <v>619</v>
      </c>
      <c r="N22" s="807"/>
      <c r="O22" s="393"/>
      <c r="P22" s="820"/>
      <c r="Q22" s="820"/>
      <c r="R22" s="631"/>
      <c r="S22" s="631"/>
      <c r="T22" s="631"/>
      <c r="U22" s="924" t="s">
        <v>767</v>
      </c>
      <c r="V22" s="305"/>
    </row>
    <row r="23" spans="1:23" ht="75" customHeight="1" x14ac:dyDescent="0.2">
      <c r="A23" s="1152"/>
      <c r="B23" s="1051"/>
      <c r="C23" s="409" t="s">
        <v>375</v>
      </c>
      <c r="D23" s="1151"/>
      <c r="E23" s="336" t="s">
        <v>184</v>
      </c>
      <c r="F23" s="353" t="s">
        <v>251</v>
      </c>
      <c r="G23" s="353" t="s">
        <v>121</v>
      </c>
      <c r="H23" s="321" t="s">
        <v>433</v>
      </c>
      <c r="I23" s="366">
        <v>0.95</v>
      </c>
      <c r="J23" s="277" t="s">
        <v>136</v>
      </c>
      <c r="K23" s="592" t="s">
        <v>96</v>
      </c>
      <c r="L23" s="381">
        <v>0.94</v>
      </c>
      <c r="M23" s="816">
        <v>0.95</v>
      </c>
      <c r="N23" s="707"/>
      <c r="O23" s="264"/>
      <c r="P23" s="727"/>
      <c r="Q23" s="727"/>
      <c r="R23" s="632"/>
      <c r="S23" s="632"/>
      <c r="T23" s="632"/>
      <c r="U23" s="924" t="s">
        <v>768</v>
      </c>
      <c r="V23" s="305"/>
    </row>
    <row r="24" spans="1:23" ht="63.75" x14ac:dyDescent="0.2">
      <c r="A24" s="1152"/>
      <c r="B24" s="1051"/>
      <c r="C24" s="409" t="s">
        <v>376</v>
      </c>
      <c r="D24" s="1151"/>
      <c r="E24" s="323" t="s">
        <v>185</v>
      </c>
      <c r="F24" s="353" t="s">
        <v>251</v>
      </c>
      <c r="G24" s="353" t="s">
        <v>121</v>
      </c>
      <c r="H24" s="321" t="s">
        <v>433</v>
      </c>
      <c r="I24" s="366">
        <v>0.4</v>
      </c>
      <c r="J24" s="277" t="s">
        <v>136</v>
      </c>
      <c r="K24" s="592" t="s">
        <v>96</v>
      </c>
      <c r="L24" s="381">
        <v>0.26</v>
      </c>
      <c r="M24" s="816">
        <v>0.41</v>
      </c>
      <c r="N24" s="707"/>
      <c r="O24" s="264"/>
      <c r="P24" s="727"/>
      <c r="Q24" s="727"/>
      <c r="R24" s="632"/>
      <c r="S24" s="632"/>
      <c r="T24" s="632"/>
      <c r="U24" s="924" t="s">
        <v>592</v>
      </c>
      <c r="V24" s="305"/>
    </row>
    <row r="25" spans="1:23" ht="69" customHeight="1" x14ac:dyDescent="0.2">
      <c r="A25" s="1152"/>
      <c r="B25" s="1051"/>
      <c r="C25" s="409" t="s">
        <v>377</v>
      </c>
      <c r="D25" s="1151"/>
      <c r="E25" s="323" t="s">
        <v>186</v>
      </c>
      <c r="F25" s="353" t="s">
        <v>251</v>
      </c>
      <c r="G25" s="353" t="s">
        <v>121</v>
      </c>
      <c r="H25" s="321" t="s">
        <v>433</v>
      </c>
      <c r="I25" s="366">
        <v>0.2</v>
      </c>
      <c r="J25" s="277" t="s">
        <v>136</v>
      </c>
      <c r="K25" s="592" t="s">
        <v>96</v>
      </c>
      <c r="L25" s="583">
        <v>0.12</v>
      </c>
      <c r="M25" s="816">
        <v>0.13</v>
      </c>
      <c r="N25" s="707"/>
      <c r="O25" s="264"/>
      <c r="P25" s="727"/>
      <c r="Q25" s="727"/>
      <c r="R25" s="632"/>
      <c r="S25" s="632"/>
      <c r="T25" s="632"/>
      <c r="U25" s="924" t="s">
        <v>593</v>
      </c>
      <c r="V25" s="305"/>
    </row>
    <row r="26" spans="1:23" ht="71.25" customHeight="1" thickBot="1" x14ac:dyDescent="0.25">
      <c r="A26" s="1153"/>
      <c r="B26" s="1053"/>
      <c r="C26" s="410" t="s">
        <v>378</v>
      </c>
      <c r="D26" s="1115"/>
      <c r="E26" s="248" t="s">
        <v>379</v>
      </c>
      <c r="F26" s="354" t="s">
        <v>183</v>
      </c>
      <c r="G26" s="354" t="s">
        <v>128</v>
      </c>
      <c r="H26" s="335" t="s">
        <v>433</v>
      </c>
      <c r="I26" s="463">
        <v>50</v>
      </c>
      <c r="J26" s="277" t="s">
        <v>136</v>
      </c>
      <c r="K26" s="592" t="s">
        <v>96</v>
      </c>
      <c r="L26" s="464">
        <v>70</v>
      </c>
      <c r="M26" s="817">
        <v>67</v>
      </c>
      <c r="N26" s="808"/>
      <c r="O26" s="394"/>
      <c r="P26" s="821"/>
      <c r="Q26" s="821"/>
      <c r="R26" s="581"/>
      <c r="S26" s="581"/>
      <c r="T26" s="581"/>
      <c r="U26" s="955" t="s">
        <v>769</v>
      </c>
      <c r="V26" s="305"/>
    </row>
    <row r="43" spans="2:3" hidden="1" x14ac:dyDescent="0.2"/>
    <row r="44" spans="2:3" ht="23.25" hidden="1" x14ac:dyDescent="0.2">
      <c r="B44" s="297" t="s">
        <v>124</v>
      </c>
      <c r="C44" s="304">
        <f t="array" ref="C44">SUM(LEN(J10:J26)-LEN(SUBSTITUTE(J10:J26,"a","")))</f>
        <v>8</v>
      </c>
    </row>
    <row r="45" spans="2:3" ht="23.25" hidden="1" x14ac:dyDescent="0.2">
      <c r="B45" s="293" t="s">
        <v>126</v>
      </c>
      <c r="C45" s="304">
        <f t="array" ref="C45">SUM(LEN(J10:J26)-LEN(SUBSTITUTE(J10:J26,"=","")))</f>
        <v>0</v>
      </c>
    </row>
    <row r="46" spans="2:3" ht="24" hidden="1" thickBot="1" x14ac:dyDescent="0.25">
      <c r="B46" s="292" t="s">
        <v>125</v>
      </c>
      <c r="C46" s="304">
        <f t="array" ref="C46">SUM(LEN(J10:J26)-LEN(SUBSTITUTE(J10:J26,"r","")))</f>
        <v>3</v>
      </c>
    </row>
    <row r="47" spans="2:3" hidden="1" x14ac:dyDescent="0.2">
      <c r="B47" s="503" t="s">
        <v>123</v>
      </c>
      <c r="C47" s="304">
        <f t="array" ref="C47">SUM(LEN(J10:J26)-LEN(SUBSTITUTE(J10:J26,"@","")))</f>
        <v>0</v>
      </c>
    </row>
    <row r="48" spans="2:3" hidden="1" x14ac:dyDescent="0.2">
      <c r="B48" s="504" t="s">
        <v>135</v>
      </c>
      <c r="C48" s="304">
        <f t="array" ref="C48">SUM(LEN(J10:J26)-LEN(SUBSTITUTE(J10:J26,"c","")))</f>
        <v>0</v>
      </c>
    </row>
    <row r="49" spans="2:3" ht="21" hidden="1" thickBot="1" x14ac:dyDescent="0.25">
      <c r="B49" s="505" t="s">
        <v>136</v>
      </c>
      <c r="C49" s="304">
        <f t="array" ref="C49">SUM(LEN(J10:J26)-LEN(SUBSTITUTE(J10:J26,"g","")))</f>
        <v>6</v>
      </c>
    </row>
    <row r="50" spans="2:3" ht="34.5" hidden="1" x14ac:dyDescent="0.45">
      <c r="B50" s="522" t="s">
        <v>94</v>
      </c>
      <c r="C50" s="304">
        <f t="array" ref="C50">SUM(LEN(K10:K26)-LEN(SUBSTITUTE(K10:K26,"Ý","")))</f>
        <v>6</v>
      </c>
    </row>
    <row r="51" spans="2:3" ht="34.5" hidden="1" x14ac:dyDescent="0.45">
      <c r="B51" s="523" t="s">
        <v>96</v>
      </c>
      <c r="C51" s="304">
        <f t="array" ref="C51">SUM(LEN(K10:K26)-LEN(SUBSTITUTE(K10:K26,"Ü","")))</f>
        <v>6</v>
      </c>
    </row>
    <row r="52" spans="2:3" ht="34.5" hidden="1" x14ac:dyDescent="0.45">
      <c r="B52" s="530" t="s">
        <v>95</v>
      </c>
      <c r="C52" s="304">
        <f t="array" ref="C52">SUM(LEN(K10:K26)-LEN(SUBSTITUTE(K10:K26,"Þ","")))</f>
        <v>4</v>
      </c>
    </row>
    <row r="53" spans="2:3" ht="35.25" hidden="1" thickBot="1" x14ac:dyDescent="0.5">
      <c r="B53" s="534"/>
      <c r="C53" s="304">
        <f>SUM(C44:C49)-SUM(C50:C52)</f>
        <v>1</v>
      </c>
    </row>
    <row r="54" spans="2:3" hidden="1" x14ac:dyDescent="0.2"/>
  </sheetData>
  <mergeCells count="32">
    <mergeCell ref="N8:Q8"/>
    <mergeCell ref="D22:D26"/>
    <mergeCell ref="A22:A26"/>
    <mergeCell ref="A8:A9"/>
    <mergeCell ref="L8:M8"/>
    <mergeCell ref="B22:B26"/>
    <mergeCell ref="A16:A21"/>
    <mergeCell ref="B16:B21"/>
    <mergeCell ref="B10:B15"/>
    <mergeCell ref="B8:B9"/>
    <mergeCell ref="A10:A15"/>
    <mergeCell ref="C7:C9"/>
    <mergeCell ref="E7:E9"/>
    <mergeCell ref="D10:D15"/>
    <mergeCell ref="D20:D21"/>
    <mergeCell ref="J7:K7"/>
    <mergeCell ref="L7:T7"/>
    <mergeCell ref="R8:T8"/>
    <mergeCell ref="D16:D19"/>
    <mergeCell ref="A2:B5"/>
    <mergeCell ref="R2:U2"/>
    <mergeCell ref="H7:H9"/>
    <mergeCell ref="I7:I9"/>
    <mergeCell ref="R3:U3"/>
    <mergeCell ref="R4:U4"/>
    <mergeCell ref="F7:F9"/>
    <mergeCell ref="G7:G9"/>
    <mergeCell ref="D7:D9"/>
    <mergeCell ref="U7:U9"/>
    <mergeCell ref="J8:J9"/>
    <mergeCell ref="K8:K9"/>
    <mergeCell ref="R5:U5"/>
  </mergeCells>
  <conditionalFormatting sqref="C3">
    <cfRule type="cellIs" dxfId="282" priority="309" operator="equal">
      <formula>"g"</formula>
    </cfRule>
    <cfRule type="cellIs" dxfId="281" priority="310" operator="equal">
      <formula>"c"</formula>
    </cfRule>
  </conditionalFormatting>
  <conditionalFormatting sqref="C3">
    <cfRule type="cellIs" dxfId="280" priority="311" operator="equal">
      <formula>"="</formula>
    </cfRule>
    <cfRule type="cellIs" dxfId="279" priority="312" operator="equal">
      <formula>"r"</formula>
    </cfRule>
    <cfRule type="cellIs" dxfId="278" priority="313" operator="equal">
      <formula>"a"</formula>
    </cfRule>
    <cfRule type="cellIs" dxfId="277" priority="314" operator="equal">
      <formula>"@"</formula>
    </cfRule>
  </conditionalFormatting>
  <conditionalFormatting sqref="G3:G5">
    <cfRule type="cellIs" dxfId="276" priority="301" operator="equal">
      <formula>"g"</formula>
    </cfRule>
    <cfRule type="cellIs" dxfId="275" priority="302" operator="equal">
      <formula>"c"</formula>
    </cfRule>
  </conditionalFormatting>
  <conditionalFormatting sqref="G3:G5">
    <cfRule type="cellIs" dxfId="274" priority="303" operator="equal">
      <formula>"="</formula>
    </cfRule>
    <cfRule type="cellIs" dxfId="273" priority="304" operator="equal">
      <formula>"r"</formula>
    </cfRule>
    <cfRule type="cellIs" dxfId="272" priority="305" operator="equal">
      <formula>"a"</formula>
    </cfRule>
    <cfRule type="cellIs" dxfId="271" priority="306" operator="equal">
      <formula>"@"</formula>
    </cfRule>
  </conditionalFormatting>
  <conditionalFormatting sqref="C5">
    <cfRule type="cellIs" dxfId="270" priority="295" operator="equal">
      <formula>"g"</formula>
    </cfRule>
    <cfRule type="cellIs" dxfId="269" priority="296" operator="equal">
      <formula>"c"</formula>
    </cfRule>
  </conditionalFormatting>
  <conditionalFormatting sqref="C5">
    <cfRule type="cellIs" dxfId="268" priority="297" operator="equal">
      <formula>"="</formula>
    </cfRule>
    <cfRule type="cellIs" dxfId="267" priority="298" operator="equal">
      <formula>"r"</formula>
    </cfRule>
    <cfRule type="cellIs" dxfId="266" priority="299" operator="equal">
      <formula>"a"</formula>
    </cfRule>
    <cfRule type="cellIs" dxfId="265" priority="300" operator="equal">
      <formula>"@"</formula>
    </cfRule>
  </conditionalFormatting>
  <conditionalFormatting sqref="C4">
    <cfRule type="cellIs" dxfId="264" priority="289" operator="equal">
      <formula>"g"</formula>
    </cfRule>
    <cfRule type="cellIs" dxfId="263" priority="290" operator="equal">
      <formula>"c"</formula>
    </cfRule>
  </conditionalFormatting>
  <conditionalFormatting sqref="C4">
    <cfRule type="cellIs" dxfId="262" priority="291" operator="equal">
      <formula>"="</formula>
    </cfRule>
    <cfRule type="cellIs" dxfId="261" priority="292" operator="equal">
      <formula>"r"</formula>
    </cfRule>
    <cfRule type="cellIs" dxfId="260" priority="293" operator="equal">
      <formula>"a"</formula>
    </cfRule>
    <cfRule type="cellIs" dxfId="259" priority="294" operator="equal">
      <formula>"@"</formula>
    </cfRule>
  </conditionalFormatting>
  <conditionalFormatting sqref="B44">
    <cfRule type="cellIs" dxfId="258" priority="157" operator="equal">
      <formula>"g"</formula>
    </cfRule>
    <cfRule type="cellIs" dxfId="257" priority="158" operator="equal">
      <formula>"c"</formula>
    </cfRule>
  </conditionalFormatting>
  <conditionalFormatting sqref="B44">
    <cfRule type="cellIs" dxfId="256" priority="159" operator="equal">
      <formula>"="</formula>
    </cfRule>
    <cfRule type="cellIs" dxfId="255" priority="160" operator="equal">
      <formula>"r"</formula>
    </cfRule>
    <cfRule type="cellIs" dxfId="254" priority="161" operator="equal">
      <formula>"a"</formula>
    </cfRule>
    <cfRule type="cellIs" dxfId="253" priority="162" operator="equal">
      <formula>"@"</formula>
    </cfRule>
  </conditionalFormatting>
  <conditionalFormatting sqref="B47:B49">
    <cfRule type="cellIs" dxfId="252" priority="151" operator="equal">
      <formula>"g"</formula>
    </cfRule>
    <cfRule type="cellIs" dxfId="251" priority="152" operator="equal">
      <formula>"c"</formula>
    </cfRule>
  </conditionalFormatting>
  <conditionalFormatting sqref="B47:B49">
    <cfRule type="cellIs" dxfId="250" priority="153" operator="equal">
      <formula>"="</formula>
    </cfRule>
    <cfRule type="cellIs" dxfId="249" priority="154" operator="equal">
      <formula>"r"</formula>
    </cfRule>
    <cfRule type="cellIs" dxfId="248" priority="155" operator="equal">
      <formula>"a"</formula>
    </cfRule>
    <cfRule type="cellIs" dxfId="247" priority="156" operator="equal">
      <formula>"@"</formula>
    </cfRule>
  </conditionalFormatting>
  <conditionalFormatting sqref="B46">
    <cfRule type="cellIs" dxfId="246" priority="145" operator="equal">
      <formula>"g"</formula>
    </cfRule>
    <cfRule type="cellIs" dxfId="245" priority="146" operator="equal">
      <formula>"c"</formula>
    </cfRule>
  </conditionalFormatting>
  <conditionalFormatting sqref="B46">
    <cfRule type="cellIs" dxfId="244" priority="147" operator="equal">
      <formula>"="</formula>
    </cfRule>
    <cfRule type="cellIs" dxfId="243" priority="148" operator="equal">
      <formula>"r"</formula>
    </cfRule>
    <cfRule type="cellIs" dxfId="242" priority="149" operator="equal">
      <formula>"a"</formula>
    </cfRule>
    <cfRule type="cellIs" dxfId="241" priority="150" operator="equal">
      <formula>"@"</formula>
    </cfRule>
  </conditionalFormatting>
  <conditionalFormatting sqref="B45">
    <cfRule type="cellIs" dxfId="240" priority="139" operator="equal">
      <formula>"g"</formula>
    </cfRule>
    <cfRule type="cellIs" dxfId="239" priority="140" operator="equal">
      <formula>"c"</formula>
    </cfRule>
  </conditionalFormatting>
  <conditionalFormatting sqref="B45">
    <cfRule type="cellIs" dxfId="238" priority="141" operator="equal">
      <formula>"="</formula>
    </cfRule>
    <cfRule type="cellIs" dxfId="237" priority="142" operator="equal">
      <formula>"r"</formula>
    </cfRule>
    <cfRule type="cellIs" dxfId="236" priority="143" operator="equal">
      <formula>"a"</formula>
    </cfRule>
    <cfRule type="cellIs" dxfId="235" priority="144" operator="equal">
      <formula>"@"</formula>
    </cfRule>
  </conditionalFormatting>
  <conditionalFormatting sqref="J16 J10:J13">
    <cfRule type="cellIs" dxfId="234" priority="79" operator="equal">
      <formula>"g"</formula>
    </cfRule>
    <cfRule type="cellIs" dxfId="233" priority="80" operator="equal">
      <formula>"c"</formula>
    </cfRule>
  </conditionalFormatting>
  <conditionalFormatting sqref="J16 J10:J13">
    <cfRule type="cellIs" dxfId="232" priority="81" operator="equal">
      <formula>"="</formula>
    </cfRule>
    <cfRule type="cellIs" dxfId="231" priority="82" operator="equal">
      <formula>"r"</formula>
    </cfRule>
    <cfRule type="cellIs" dxfId="230" priority="83" operator="equal">
      <formula>"a"</formula>
    </cfRule>
    <cfRule type="cellIs" dxfId="229" priority="84" operator="equal">
      <formula>"@"</formula>
    </cfRule>
  </conditionalFormatting>
  <conditionalFormatting sqref="J15">
    <cfRule type="cellIs" dxfId="228" priority="73" operator="equal">
      <formula>"g"</formula>
    </cfRule>
    <cfRule type="cellIs" dxfId="227" priority="74" operator="equal">
      <formula>"c"</formula>
    </cfRule>
  </conditionalFormatting>
  <conditionalFormatting sqref="J15">
    <cfRule type="cellIs" dxfId="226" priority="75" operator="equal">
      <formula>"="</formula>
    </cfRule>
    <cfRule type="cellIs" dxfId="225" priority="76" operator="equal">
      <formula>"r"</formula>
    </cfRule>
    <cfRule type="cellIs" dxfId="224" priority="77" operator="equal">
      <formula>"a"</formula>
    </cfRule>
    <cfRule type="cellIs" dxfId="223" priority="78" operator="equal">
      <formula>"@"</formula>
    </cfRule>
  </conditionalFormatting>
  <conditionalFormatting sqref="J19">
    <cfRule type="cellIs" dxfId="222" priority="61" operator="equal">
      <formula>"g"</formula>
    </cfRule>
    <cfRule type="cellIs" dxfId="221" priority="62" operator="equal">
      <formula>"c"</formula>
    </cfRule>
  </conditionalFormatting>
  <conditionalFormatting sqref="J19">
    <cfRule type="cellIs" dxfId="220" priority="63" operator="equal">
      <formula>"="</formula>
    </cfRule>
    <cfRule type="cellIs" dxfId="219" priority="64" operator="equal">
      <formula>"r"</formula>
    </cfRule>
    <cfRule type="cellIs" dxfId="218" priority="65" operator="equal">
      <formula>"a"</formula>
    </cfRule>
    <cfRule type="cellIs" dxfId="217" priority="66" operator="equal">
      <formula>"@"</formula>
    </cfRule>
  </conditionalFormatting>
  <conditionalFormatting sqref="J22">
    <cfRule type="cellIs" dxfId="216" priority="55" operator="equal">
      <formula>"g"</formula>
    </cfRule>
    <cfRule type="cellIs" dxfId="215" priority="56" operator="equal">
      <formula>"c"</formula>
    </cfRule>
  </conditionalFormatting>
  <conditionalFormatting sqref="J22">
    <cfRule type="cellIs" dxfId="214" priority="57" operator="equal">
      <formula>"="</formula>
    </cfRule>
    <cfRule type="cellIs" dxfId="213" priority="58" operator="equal">
      <formula>"r"</formula>
    </cfRule>
    <cfRule type="cellIs" dxfId="212" priority="59" operator="equal">
      <formula>"a"</formula>
    </cfRule>
    <cfRule type="cellIs" dxfId="211" priority="60" operator="equal">
      <formula>"@"</formula>
    </cfRule>
  </conditionalFormatting>
  <conditionalFormatting sqref="J14">
    <cfRule type="cellIs" dxfId="210" priority="49" operator="equal">
      <formula>"g"</formula>
    </cfRule>
    <cfRule type="cellIs" dxfId="209" priority="50" operator="equal">
      <formula>"c"</formula>
    </cfRule>
  </conditionalFormatting>
  <conditionalFormatting sqref="J14">
    <cfRule type="cellIs" dxfId="208" priority="51" operator="equal">
      <formula>"="</formula>
    </cfRule>
    <cfRule type="cellIs" dxfId="207" priority="52" operator="equal">
      <formula>"r"</formula>
    </cfRule>
    <cfRule type="cellIs" dxfId="206" priority="53" operator="equal">
      <formula>"a"</formula>
    </cfRule>
    <cfRule type="cellIs" dxfId="205" priority="54" operator="equal">
      <formula>"@"</formula>
    </cfRule>
  </conditionalFormatting>
  <conditionalFormatting sqref="J21">
    <cfRule type="cellIs" dxfId="204" priority="43" operator="equal">
      <formula>"g"</formula>
    </cfRule>
    <cfRule type="cellIs" dxfId="203" priority="44" operator="equal">
      <formula>"c"</formula>
    </cfRule>
  </conditionalFormatting>
  <conditionalFormatting sqref="J21">
    <cfRule type="cellIs" dxfId="202" priority="45" operator="equal">
      <formula>"="</formula>
    </cfRule>
    <cfRule type="cellIs" dxfId="201" priority="46" operator="equal">
      <formula>"r"</formula>
    </cfRule>
    <cfRule type="cellIs" dxfId="200" priority="47" operator="equal">
      <formula>"a"</formula>
    </cfRule>
    <cfRule type="cellIs" dxfId="199" priority="48" operator="equal">
      <formula>"@"</formula>
    </cfRule>
  </conditionalFormatting>
  <conditionalFormatting sqref="J17">
    <cfRule type="cellIs" dxfId="198" priority="37" operator="equal">
      <formula>"g"</formula>
    </cfRule>
    <cfRule type="cellIs" dxfId="197" priority="38" operator="equal">
      <formula>"c"</formula>
    </cfRule>
  </conditionalFormatting>
  <conditionalFormatting sqref="J17">
    <cfRule type="cellIs" dxfId="196" priority="39" operator="equal">
      <formula>"="</formula>
    </cfRule>
    <cfRule type="cellIs" dxfId="195" priority="40" operator="equal">
      <formula>"r"</formula>
    </cfRule>
    <cfRule type="cellIs" dxfId="194" priority="41" operator="equal">
      <formula>"a"</formula>
    </cfRule>
    <cfRule type="cellIs" dxfId="193" priority="42" operator="equal">
      <formula>"@"</formula>
    </cfRule>
  </conditionalFormatting>
  <conditionalFormatting sqref="J18">
    <cfRule type="cellIs" dxfId="192" priority="31" operator="equal">
      <formula>"g"</formula>
    </cfRule>
    <cfRule type="cellIs" dxfId="191" priority="32" operator="equal">
      <formula>"c"</formula>
    </cfRule>
  </conditionalFormatting>
  <conditionalFormatting sqref="J18">
    <cfRule type="cellIs" dxfId="190" priority="33" operator="equal">
      <formula>"="</formula>
    </cfRule>
    <cfRule type="cellIs" dxfId="189" priority="34" operator="equal">
      <formula>"r"</formula>
    </cfRule>
    <cfRule type="cellIs" dxfId="188" priority="35" operator="equal">
      <formula>"a"</formula>
    </cfRule>
    <cfRule type="cellIs" dxfId="187" priority="36" operator="equal">
      <formula>"@"</formula>
    </cfRule>
  </conditionalFormatting>
  <conditionalFormatting sqref="J23">
    <cfRule type="cellIs" dxfId="186" priority="25" operator="equal">
      <formula>"g"</formula>
    </cfRule>
    <cfRule type="cellIs" dxfId="185" priority="26" operator="equal">
      <formula>"c"</formula>
    </cfRule>
  </conditionalFormatting>
  <conditionalFormatting sqref="J23">
    <cfRule type="cellIs" dxfId="184" priority="27" operator="equal">
      <formula>"="</formula>
    </cfRule>
    <cfRule type="cellIs" dxfId="183" priority="28" operator="equal">
      <formula>"r"</formula>
    </cfRule>
    <cfRule type="cellIs" dxfId="182" priority="29" operator="equal">
      <formula>"a"</formula>
    </cfRule>
    <cfRule type="cellIs" dxfId="181" priority="30" operator="equal">
      <formula>"@"</formula>
    </cfRule>
  </conditionalFormatting>
  <conditionalFormatting sqref="J24">
    <cfRule type="cellIs" dxfId="180" priority="19" operator="equal">
      <formula>"g"</formula>
    </cfRule>
    <cfRule type="cellIs" dxfId="179" priority="20" operator="equal">
      <formula>"c"</formula>
    </cfRule>
  </conditionalFormatting>
  <conditionalFormatting sqref="J24">
    <cfRule type="cellIs" dxfId="178" priority="21" operator="equal">
      <formula>"="</formula>
    </cfRule>
    <cfRule type="cellIs" dxfId="177" priority="22" operator="equal">
      <formula>"r"</formula>
    </cfRule>
    <cfRule type="cellIs" dxfId="176" priority="23" operator="equal">
      <formula>"a"</formula>
    </cfRule>
    <cfRule type="cellIs" dxfId="175" priority="24" operator="equal">
      <formula>"@"</formula>
    </cfRule>
  </conditionalFormatting>
  <conditionalFormatting sqref="J25">
    <cfRule type="cellIs" dxfId="174" priority="13" operator="equal">
      <formula>"g"</formula>
    </cfRule>
    <cfRule type="cellIs" dxfId="173" priority="14" operator="equal">
      <formula>"c"</formula>
    </cfRule>
  </conditionalFormatting>
  <conditionalFormatting sqref="J25">
    <cfRule type="cellIs" dxfId="172" priority="15" operator="equal">
      <formula>"="</formula>
    </cfRule>
    <cfRule type="cellIs" dxfId="171" priority="16" operator="equal">
      <formula>"r"</formula>
    </cfRule>
    <cfRule type="cellIs" dxfId="170" priority="17" operator="equal">
      <formula>"a"</formula>
    </cfRule>
    <cfRule type="cellIs" dxfId="169" priority="18" operator="equal">
      <formula>"@"</formula>
    </cfRule>
  </conditionalFormatting>
  <conditionalFormatting sqref="J20">
    <cfRule type="cellIs" dxfId="168" priority="7" operator="equal">
      <formula>"g"</formula>
    </cfRule>
    <cfRule type="cellIs" dxfId="167" priority="8" operator="equal">
      <formula>"c"</formula>
    </cfRule>
  </conditionalFormatting>
  <conditionalFormatting sqref="J20">
    <cfRule type="cellIs" dxfId="166" priority="9" operator="equal">
      <formula>"="</formula>
    </cfRule>
    <cfRule type="cellIs" dxfId="165" priority="10" operator="equal">
      <formula>"r"</formula>
    </cfRule>
    <cfRule type="cellIs" dxfId="164" priority="11" operator="equal">
      <formula>"a"</formula>
    </cfRule>
    <cfRule type="cellIs" dxfId="163" priority="12" operator="equal">
      <formula>"@"</formula>
    </cfRule>
  </conditionalFormatting>
  <conditionalFormatting sqref="J26">
    <cfRule type="cellIs" dxfId="162" priority="1" operator="equal">
      <formula>"g"</formula>
    </cfRule>
    <cfRule type="cellIs" dxfId="161" priority="2" operator="equal">
      <formula>"c"</formula>
    </cfRule>
  </conditionalFormatting>
  <conditionalFormatting sqref="J26">
    <cfRule type="cellIs" dxfId="160" priority="3" operator="equal">
      <formula>"="</formula>
    </cfRule>
    <cfRule type="cellIs" dxfId="159" priority="4" operator="equal">
      <formula>"r"</formula>
    </cfRule>
    <cfRule type="cellIs" dxfId="158" priority="5" operator="equal">
      <formula>"a"</formula>
    </cfRule>
    <cfRule type="cellIs" dxfId="157"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6"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2">
        <x14:dataValidation type="list" allowBlank="1" showErrorMessage="1">
          <x14:formula1>
            <xm:f>'lookup lists'!$C$1:$C$3</xm:f>
          </x14:formula1>
          <xm:sqref>K10:K26</xm:sqref>
        </x14:dataValidation>
        <x14:dataValidation type="list" allowBlank="1" showErrorMessage="1">
          <x14:formula1>
            <xm:f>'lookup lists'!$A$1:$A$6</xm:f>
          </x14:formula1>
          <xm:sqref>J10:J26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pageSetUpPr fitToPage="1"/>
  </sheetPr>
  <dimension ref="A1:V54"/>
  <sheetViews>
    <sheetView showGridLines="0" topLeftCell="E20" zoomScale="75" zoomScaleNormal="75" zoomScaleSheetLayoutView="100" workbookViewId="0">
      <selection activeCell="Q23" sqref="Q23"/>
    </sheetView>
  </sheetViews>
  <sheetFormatPr defaultColWidth="13.109375" defaultRowHeight="20.25" x14ac:dyDescent="0.2"/>
  <cols>
    <col min="1" max="2" width="15.109375" style="306" customWidth="1"/>
    <col min="3" max="3" width="8" style="304" customWidth="1"/>
    <col min="4" max="4" width="19.88671875" style="304" customWidth="1"/>
    <col min="5" max="5" width="50.109375" style="305" bestFit="1" customWidth="1"/>
    <col min="6" max="6" width="9" style="261" customWidth="1"/>
    <col min="7" max="7" width="10.77734375" style="305" customWidth="1"/>
    <col min="8" max="8" width="8.77734375" style="304" customWidth="1"/>
    <col min="9" max="9" width="9.88671875" style="305" customWidth="1"/>
    <col min="10" max="10" width="8.77734375" style="308" customWidth="1"/>
    <col min="11" max="11" width="6.33203125" style="308" customWidth="1"/>
    <col min="12" max="13" width="9.88671875" style="304" customWidth="1"/>
    <col min="14" max="17" width="13.109375" style="304"/>
    <col min="18" max="20" width="11.6640625" style="304" customWidth="1"/>
    <col min="21" max="21" width="33.33203125" style="303" customWidth="1"/>
    <col min="22" max="16384" width="13.109375" style="305"/>
  </cols>
  <sheetData>
    <row r="1" spans="1:21" s="315" customFormat="1" ht="30.75" customHeight="1" thickBot="1" x14ac:dyDescent="0.25">
      <c r="A1" s="384" t="s">
        <v>187</v>
      </c>
      <c r="B1" s="384"/>
      <c r="C1" s="316"/>
      <c r="D1" s="316"/>
      <c r="E1" s="256"/>
      <c r="F1" s="258"/>
      <c r="G1" s="317"/>
      <c r="H1" s="318"/>
      <c r="I1" s="317"/>
      <c r="J1" s="319"/>
      <c r="K1" s="319"/>
      <c r="L1" s="318"/>
      <c r="M1" s="318"/>
      <c r="N1" s="318"/>
      <c r="O1" s="318"/>
      <c r="P1" s="318"/>
      <c r="Q1" s="318"/>
      <c r="R1" s="318"/>
      <c r="S1" s="318"/>
      <c r="T1" s="318"/>
      <c r="U1" s="317"/>
    </row>
    <row r="2" spans="1:21" s="273" customFormat="1" ht="33.75" customHeight="1" thickBot="1" x14ac:dyDescent="0.25">
      <c r="A2" s="1058" t="s">
        <v>86</v>
      </c>
      <c r="B2" s="1059"/>
      <c r="C2" s="302" t="s">
        <v>99</v>
      </c>
      <c r="D2" s="549"/>
      <c r="E2" s="301"/>
      <c r="F2" s="300"/>
      <c r="G2" s="301"/>
      <c r="H2" s="299"/>
      <c r="I2" s="301"/>
      <c r="J2" s="301"/>
      <c r="K2" s="301"/>
      <c r="L2" s="299"/>
      <c r="M2" s="299"/>
      <c r="N2" s="299"/>
      <c r="O2" s="299"/>
      <c r="P2" s="299"/>
      <c r="Q2" s="299"/>
      <c r="R2" s="1081"/>
      <c r="S2" s="1081"/>
      <c r="T2" s="1081"/>
      <c r="U2" s="1082"/>
    </row>
    <row r="3" spans="1:21" s="271" customFormat="1" ht="27" customHeight="1" x14ac:dyDescent="0.2">
      <c r="A3" s="1060"/>
      <c r="B3" s="1061"/>
      <c r="C3" s="575" t="s">
        <v>124</v>
      </c>
      <c r="D3" s="369" t="s">
        <v>87</v>
      </c>
      <c r="E3" s="369"/>
      <c r="F3" s="369"/>
      <c r="G3" s="572" t="s">
        <v>123</v>
      </c>
      <c r="H3" s="369" t="s">
        <v>90</v>
      </c>
      <c r="I3" s="369"/>
      <c r="J3" s="369"/>
      <c r="K3" s="369"/>
      <c r="L3" s="369"/>
      <c r="M3" s="369"/>
      <c r="N3" s="369"/>
      <c r="O3" s="369"/>
      <c r="P3" s="369"/>
      <c r="Q3" s="369"/>
      <c r="R3" s="1175"/>
      <c r="S3" s="1175"/>
      <c r="T3" s="1175"/>
      <c r="U3" s="1176"/>
    </row>
    <row r="4" spans="1:21" s="271" customFormat="1" ht="27" customHeight="1" x14ac:dyDescent="0.2">
      <c r="A4" s="1060"/>
      <c r="B4" s="1061"/>
      <c r="C4" s="576" t="s">
        <v>126</v>
      </c>
      <c r="D4" s="275" t="s">
        <v>88</v>
      </c>
      <c r="E4" s="275"/>
      <c r="F4" s="275"/>
      <c r="G4" s="573" t="s">
        <v>135</v>
      </c>
      <c r="H4" s="275" t="s">
        <v>91</v>
      </c>
      <c r="I4" s="275"/>
      <c r="J4" s="275"/>
      <c r="K4" s="275"/>
      <c r="L4" s="275"/>
      <c r="M4" s="275"/>
      <c r="N4" s="275"/>
      <c r="O4" s="275"/>
      <c r="P4" s="275"/>
      <c r="Q4" s="275"/>
      <c r="R4" s="1123"/>
      <c r="S4" s="1123"/>
      <c r="T4" s="1123"/>
      <c r="U4" s="1124"/>
    </row>
    <row r="5" spans="1:21" s="271" customFormat="1" ht="27" customHeight="1" thickBot="1" x14ac:dyDescent="0.25">
      <c r="A5" s="1062"/>
      <c r="B5" s="1063"/>
      <c r="C5" s="577" t="s">
        <v>125</v>
      </c>
      <c r="D5" s="289" t="s">
        <v>89</v>
      </c>
      <c r="E5" s="289"/>
      <c r="F5" s="289"/>
      <c r="G5" s="574" t="s">
        <v>136</v>
      </c>
      <c r="H5" s="289" t="s">
        <v>92</v>
      </c>
      <c r="I5" s="289"/>
      <c r="J5" s="289"/>
      <c r="K5" s="289"/>
      <c r="L5" s="289"/>
      <c r="M5" s="289"/>
      <c r="N5" s="289"/>
      <c r="O5" s="289"/>
      <c r="P5" s="289"/>
      <c r="Q5" s="289"/>
      <c r="R5" s="1131"/>
      <c r="S5" s="1131"/>
      <c r="T5" s="1131"/>
      <c r="U5" s="1132"/>
    </row>
    <row r="6" spans="1:21" s="315" customFormat="1" ht="9.75" customHeight="1" thickBot="1" x14ac:dyDescent="0.25">
      <c r="F6" s="259"/>
      <c r="J6" s="341"/>
      <c r="K6" s="341"/>
      <c r="M6" s="340"/>
      <c r="N6" s="340"/>
      <c r="O6" s="340"/>
      <c r="P6" s="340"/>
      <c r="Q6" s="340"/>
      <c r="R6" s="340"/>
      <c r="S6" s="340"/>
      <c r="T6" s="340"/>
      <c r="U6" s="339"/>
    </row>
    <row r="7" spans="1:21" s="325" customFormat="1" ht="45" customHeight="1" thickBot="1" x14ac:dyDescent="0.25">
      <c r="A7" s="326"/>
      <c r="B7" s="326"/>
      <c r="C7" s="1037" t="s">
        <v>66</v>
      </c>
      <c r="D7" s="1069" t="s">
        <v>436</v>
      </c>
      <c r="E7" s="1040" t="s">
        <v>72</v>
      </c>
      <c r="F7" s="1043" t="s">
        <v>247</v>
      </c>
      <c r="G7" s="1046" t="s">
        <v>67</v>
      </c>
      <c r="H7" s="1035" t="s">
        <v>85</v>
      </c>
      <c r="I7" s="1046" t="s">
        <v>153</v>
      </c>
      <c r="J7" s="1084"/>
      <c r="K7" s="1085"/>
      <c r="L7" s="1020" t="s">
        <v>239</v>
      </c>
      <c r="M7" s="1021"/>
      <c r="N7" s="1021"/>
      <c r="O7" s="1021"/>
      <c r="P7" s="1021"/>
      <c r="Q7" s="1021"/>
      <c r="R7" s="1022"/>
      <c r="S7" s="1022"/>
      <c r="T7" s="1023"/>
      <c r="U7" s="1064" t="s">
        <v>423</v>
      </c>
    </row>
    <row r="8" spans="1:21" s="325" customFormat="1" ht="29.25" customHeight="1" x14ac:dyDescent="0.2">
      <c r="A8" s="1033" t="s">
        <v>262</v>
      </c>
      <c r="B8" s="1049" t="s">
        <v>242</v>
      </c>
      <c r="C8" s="1038"/>
      <c r="D8" s="1070"/>
      <c r="E8" s="1041"/>
      <c r="F8" s="1044"/>
      <c r="G8" s="1047"/>
      <c r="H8" s="1036"/>
      <c r="I8" s="1047"/>
      <c r="J8" s="1045" t="s">
        <v>98</v>
      </c>
      <c r="K8" s="1045" t="s">
        <v>93</v>
      </c>
      <c r="L8" s="1044" t="s">
        <v>119</v>
      </c>
      <c r="M8" s="1173"/>
      <c r="N8" s="1087" t="s">
        <v>68</v>
      </c>
      <c r="O8" s="1088"/>
      <c r="P8" s="1088"/>
      <c r="Q8" s="1089"/>
      <c r="R8" s="1174" t="s">
        <v>116</v>
      </c>
      <c r="S8" s="1146"/>
      <c r="T8" s="1147"/>
      <c r="U8" s="1065"/>
    </row>
    <row r="9" spans="1:21" s="328" customFormat="1" ht="47.25" customHeight="1" thickBot="1" x14ac:dyDescent="0.25">
      <c r="A9" s="1034"/>
      <c r="B9" s="1169"/>
      <c r="C9" s="1117"/>
      <c r="D9" s="1134"/>
      <c r="E9" s="1118"/>
      <c r="F9" s="1119"/>
      <c r="G9" s="1108"/>
      <c r="H9" s="1116"/>
      <c r="I9" s="1108"/>
      <c r="J9" s="1086"/>
      <c r="K9" s="1086"/>
      <c r="L9" s="438" t="s">
        <v>69</v>
      </c>
      <c r="M9" s="761" t="s">
        <v>70</v>
      </c>
      <c r="N9" s="822" t="s">
        <v>607</v>
      </c>
      <c r="O9" s="438" t="s">
        <v>501</v>
      </c>
      <c r="P9" s="761" t="s">
        <v>542</v>
      </c>
      <c r="Q9" s="761" t="s">
        <v>688</v>
      </c>
      <c r="R9" s="665">
        <v>42736</v>
      </c>
      <c r="S9" s="665">
        <v>42767</v>
      </c>
      <c r="T9" s="665">
        <v>42795</v>
      </c>
      <c r="U9" s="1066"/>
    </row>
    <row r="10" spans="1:21" s="307" customFormat="1" ht="117" customHeight="1" x14ac:dyDescent="0.2">
      <c r="A10" s="1170" t="s">
        <v>269</v>
      </c>
      <c r="B10" s="1109" t="s">
        <v>258</v>
      </c>
      <c r="C10" s="407" t="s">
        <v>188</v>
      </c>
      <c r="D10" s="1096" t="s">
        <v>470</v>
      </c>
      <c r="E10" s="398" t="s">
        <v>191</v>
      </c>
      <c r="F10" s="257" t="s">
        <v>732</v>
      </c>
      <c r="G10" s="324" t="s">
        <v>128</v>
      </c>
      <c r="H10" s="355" t="s">
        <v>196</v>
      </c>
      <c r="I10" s="257" t="s">
        <v>194</v>
      </c>
      <c r="J10" s="377" t="s">
        <v>124</v>
      </c>
      <c r="K10" s="611" t="s">
        <v>96</v>
      </c>
      <c r="L10" s="439">
        <v>0.97199999999999998</v>
      </c>
      <c r="M10" s="836">
        <v>0.97299999999999998</v>
      </c>
      <c r="N10" s="823">
        <v>0.27700000000000002</v>
      </c>
      <c r="O10" s="497">
        <v>0.54300000000000004</v>
      </c>
      <c r="P10" s="847">
        <v>0.80830000000000002</v>
      </c>
      <c r="Q10" s="847">
        <v>0.97299999999999998</v>
      </c>
      <c r="R10" s="658">
        <v>0.89800000000000002</v>
      </c>
      <c r="S10" s="658">
        <v>0.93720000000000003</v>
      </c>
      <c r="T10" s="658">
        <v>0.97299999999999998</v>
      </c>
      <c r="U10" s="943" t="s">
        <v>771</v>
      </c>
    </row>
    <row r="11" spans="1:21" s="307" customFormat="1" ht="131.25" customHeight="1" x14ac:dyDescent="0.2">
      <c r="A11" s="1171"/>
      <c r="B11" s="1110"/>
      <c r="C11" s="350" t="s">
        <v>189</v>
      </c>
      <c r="D11" s="1070"/>
      <c r="E11" s="320" t="s">
        <v>192</v>
      </c>
      <c r="F11" s="257" t="s">
        <v>732</v>
      </c>
      <c r="G11" s="321" t="s">
        <v>139</v>
      </c>
      <c r="H11" s="353" t="s">
        <v>499</v>
      </c>
      <c r="I11" s="361" t="s">
        <v>426</v>
      </c>
      <c r="J11" s="277" t="s">
        <v>124</v>
      </c>
      <c r="K11" s="375" t="s">
        <v>95</v>
      </c>
      <c r="L11" s="364">
        <v>66.98</v>
      </c>
      <c r="M11" s="837">
        <v>68.12</v>
      </c>
      <c r="N11" s="824">
        <v>58.59</v>
      </c>
      <c r="O11" s="492">
        <v>51.06</v>
      </c>
      <c r="P11" s="848">
        <v>46.07</v>
      </c>
      <c r="Q11" s="848">
        <v>69.13</v>
      </c>
      <c r="R11" s="659">
        <v>44.09</v>
      </c>
      <c r="S11" s="659">
        <v>42.73</v>
      </c>
      <c r="T11" s="659">
        <v>69.13</v>
      </c>
      <c r="U11" s="929" t="s">
        <v>772</v>
      </c>
    </row>
    <row r="12" spans="1:21" s="307" customFormat="1" ht="120" customHeight="1" thickBot="1" x14ac:dyDescent="0.25">
      <c r="A12" s="1172"/>
      <c r="B12" s="1111"/>
      <c r="C12" s="351" t="s">
        <v>190</v>
      </c>
      <c r="D12" s="1134"/>
      <c r="E12" s="253" t="s">
        <v>193</v>
      </c>
      <c r="F12" s="257" t="s">
        <v>732</v>
      </c>
      <c r="G12" s="389" t="s">
        <v>128</v>
      </c>
      <c r="H12" s="342" t="s">
        <v>196</v>
      </c>
      <c r="I12" s="395" t="s">
        <v>195</v>
      </c>
      <c r="J12" s="286" t="s">
        <v>124</v>
      </c>
      <c r="K12" s="586" t="s">
        <v>94</v>
      </c>
      <c r="L12" s="365">
        <v>0.98299999999999998</v>
      </c>
      <c r="M12" s="838">
        <v>0.98099999999999998</v>
      </c>
      <c r="N12" s="753">
        <v>0.28389999999999999</v>
      </c>
      <c r="O12" s="487">
        <v>0.54900000000000004</v>
      </c>
      <c r="P12" s="838">
        <v>0.8165</v>
      </c>
      <c r="Q12" s="838">
        <v>0.98299999999999998</v>
      </c>
      <c r="R12" s="660">
        <v>0.91900000000000004</v>
      </c>
      <c r="S12" s="660">
        <v>0.94640000000000002</v>
      </c>
      <c r="T12" s="660">
        <v>0.98299999999999998</v>
      </c>
      <c r="U12" s="944" t="s">
        <v>731</v>
      </c>
    </row>
    <row r="13" spans="1:21" s="307" customFormat="1" ht="156" customHeight="1" thickBot="1" x14ac:dyDescent="0.25">
      <c r="A13" s="1166" t="s">
        <v>270</v>
      </c>
      <c r="B13" s="467" t="s">
        <v>259</v>
      </c>
      <c r="C13" s="352" t="s">
        <v>197</v>
      </c>
      <c r="D13" s="550" t="s">
        <v>471</v>
      </c>
      <c r="E13" s="465" t="s">
        <v>355</v>
      </c>
      <c r="F13" s="362" t="s">
        <v>504</v>
      </c>
      <c r="G13" s="360" t="s">
        <v>122</v>
      </c>
      <c r="H13" s="332" t="s">
        <v>119</v>
      </c>
      <c r="I13" s="362" t="s">
        <v>341</v>
      </c>
      <c r="J13" s="279" t="s">
        <v>136</v>
      </c>
      <c r="K13" s="287"/>
      <c r="L13" s="391" t="s">
        <v>238</v>
      </c>
      <c r="M13" s="796" t="s">
        <v>238</v>
      </c>
      <c r="N13" s="825"/>
      <c r="O13" s="399"/>
      <c r="P13" s="849"/>
      <c r="Q13" s="849"/>
      <c r="R13" s="635"/>
      <c r="S13" s="635"/>
      <c r="T13" s="635"/>
      <c r="U13" s="903" t="s">
        <v>733</v>
      </c>
    </row>
    <row r="14" spans="1:21" s="307" customFormat="1" ht="129.75" customHeight="1" x14ac:dyDescent="0.2">
      <c r="A14" s="1167"/>
      <c r="B14" s="1109" t="s">
        <v>259</v>
      </c>
      <c r="C14" s="337" t="s">
        <v>198</v>
      </c>
      <c r="D14" s="1090" t="s">
        <v>472</v>
      </c>
      <c r="E14" s="336" t="s">
        <v>342</v>
      </c>
      <c r="F14" s="361" t="s">
        <v>353</v>
      </c>
      <c r="G14" s="353" t="s">
        <v>128</v>
      </c>
      <c r="H14" s="321" t="s">
        <v>154</v>
      </c>
      <c r="I14" s="387">
        <v>0.8</v>
      </c>
      <c r="J14" s="277" t="s">
        <v>136</v>
      </c>
      <c r="K14" s="262"/>
      <c r="L14" s="386" t="s">
        <v>213</v>
      </c>
      <c r="M14" s="728" t="s">
        <v>213</v>
      </c>
      <c r="N14" s="709">
        <v>0</v>
      </c>
      <c r="O14" s="402">
        <v>0</v>
      </c>
      <c r="P14" s="776">
        <v>0</v>
      </c>
      <c r="Q14" s="776">
        <v>0</v>
      </c>
      <c r="R14" s="643"/>
      <c r="S14" s="643"/>
      <c r="T14" s="643"/>
      <c r="U14" s="981" t="s">
        <v>776</v>
      </c>
    </row>
    <row r="15" spans="1:21" s="307" customFormat="1" ht="142.5" customHeight="1" thickBot="1" x14ac:dyDescent="0.25">
      <c r="A15" s="1168"/>
      <c r="B15" s="1111"/>
      <c r="C15" s="417" t="s">
        <v>300</v>
      </c>
      <c r="D15" s="1134"/>
      <c r="E15" s="280" t="s">
        <v>301</v>
      </c>
      <c r="F15" s="395" t="s">
        <v>353</v>
      </c>
      <c r="G15" s="435" t="s">
        <v>128</v>
      </c>
      <c r="H15" s="435" t="s">
        <v>154</v>
      </c>
      <c r="I15" s="432">
        <v>0.6</v>
      </c>
      <c r="J15" s="286" t="s">
        <v>124</v>
      </c>
      <c r="K15" s="592" t="s">
        <v>96</v>
      </c>
      <c r="L15" s="430" t="s">
        <v>213</v>
      </c>
      <c r="M15" s="839" t="s">
        <v>213</v>
      </c>
      <c r="N15" s="826" t="s">
        <v>622</v>
      </c>
      <c r="O15" s="590">
        <v>1</v>
      </c>
      <c r="P15" s="850">
        <v>1</v>
      </c>
      <c r="Q15" s="850">
        <v>1</v>
      </c>
      <c r="R15" s="648"/>
      <c r="S15" s="648"/>
      <c r="T15" s="648"/>
      <c r="U15" s="944" t="s">
        <v>775</v>
      </c>
    </row>
    <row r="16" spans="1:21" s="307" customFormat="1" ht="75" customHeight="1" x14ac:dyDescent="0.2">
      <c r="A16" s="1163" t="s">
        <v>271</v>
      </c>
      <c r="B16" s="1052" t="s">
        <v>259</v>
      </c>
      <c r="C16" s="352" t="s">
        <v>302</v>
      </c>
      <c r="D16" s="1096" t="s">
        <v>473</v>
      </c>
      <c r="E16" s="349" t="s">
        <v>314</v>
      </c>
      <c r="F16" s="331" t="s">
        <v>350</v>
      </c>
      <c r="G16" s="429" t="s">
        <v>450</v>
      </c>
      <c r="H16" s="429" t="s">
        <v>196</v>
      </c>
      <c r="I16" s="429" t="s">
        <v>311</v>
      </c>
      <c r="J16" s="279" t="s">
        <v>135</v>
      </c>
      <c r="K16" s="287"/>
      <c r="L16" s="429">
        <v>692</v>
      </c>
      <c r="M16" s="840">
        <v>695</v>
      </c>
      <c r="N16" s="827">
        <v>205</v>
      </c>
      <c r="O16" s="332">
        <v>271</v>
      </c>
      <c r="P16" s="851">
        <v>275</v>
      </c>
      <c r="Q16" s="851">
        <v>265</v>
      </c>
      <c r="R16" s="652">
        <v>93</v>
      </c>
      <c r="S16" s="652">
        <v>76</v>
      </c>
      <c r="T16" s="652">
        <v>96</v>
      </c>
      <c r="U16" s="921" t="s">
        <v>773</v>
      </c>
    </row>
    <row r="17" spans="1:22" s="307" customFormat="1" ht="78.75" customHeight="1" x14ac:dyDescent="0.2">
      <c r="A17" s="1164"/>
      <c r="B17" s="1051"/>
      <c r="C17" s="337" t="s">
        <v>303</v>
      </c>
      <c r="D17" s="1070"/>
      <c r="E17" s="422" t="s">
        <v>315</v>
      </c>
      <c r="F17" s="353" t="s">
        <v>350</v>
      </c>
      <c r="G17" s="374" t="s">
        <v>128</v>
      </c>
      <c r="H17" s="374" t="s">
        <v>196</v>
      </c>
      <c r="I17" s="387">
        <v>0.85</v>
      </c>
      <c r="J17" s="277" t="s">
        <v>124</v>
      </c>
      <c r="K17" s="586" t="s">
        <v>94</v>
      </c>
      <c r="L17" s="387">
        <v>0.82</v>
      </c>
      <c r="M17" s="747">
        <v>0.8</v>
      </c>
      <c r="N17" s="711">
        <v>0.79</v>
      </c>
      <c r="O17" s="381">
        <v>0.82</v>
      </c>
      <c r="P17" s="719">
        <v>0.86</v>
      </c>
      <c r="Q17" s="719">
        <v>0.89</v>
      </c>
      <c r="R17" s="588">
        <v>0.86</v>
      </c>
      <c r="S17" s="588">
        <v>0.88</v>
      </c>
      <c r="T17" s="588">
        <v>0.89</v>
      </c>
      <c r="U17" s="982" t="s">
        <v>658</v>
      </c>
    </row>
    <row r="18" spans="1:22" s="307" customFormat="1" ht="76.5" customHeight="1" x14ac:dyDescent="0.2">
      <c r="A18" s="1164"/>
      <c r="B18" s="1051"/>
      <c r="C18" s="337" t="s">
        <v>226</v>
      </c>
      <c r="D18" s="1094"/>
      <c r="E18" s="396" t="s">
        <v>227</v>
      </c>
      <c r="F18" s="353" t="s">
        <v>350</v>
      </c>
      <c r="G18" s="353" t="s">
        <v>450</v>
      </c>
      <c r="H18" s="353" t="s">
        <v>196</v>
      </c>
      <c r="I18" s="374" t="s">
        <v>311</v>
      </c>
      <c r="J18" s="277" t="s">
        <v>135</v>
      </c>
      <c r="K18" s="285"/>
      <c r="L18" s="374">
        <v>604</v>
      </c>
      <c r="M18" s="728">
        <v>603</v>
      </c>
      <c r="N18" s="828">
        <v>183</v>
      </c>
      <c r="O18" s="321">
        <v>168</v>
      </c>
      <c r="P18" s="810">
        <v>226</v>
      </c>
      <c r="Q18" s="810">
        <v>271</v>
      </c>
      <c r="R18" s="653">
        <v>47</v>
      </c>
      <c r="S18" s="653">
        <v>79</v>
      </c>
      <c r="T18" s="653">
        <v>145</v>
      </c>
      <c r="U18" s="983" t="s">
        <v>659</v>
      </c>
    </row>
    <row r="19" spans="1:22" s="307" customFormat="1" ht="80.25" customHeight="1" x14ac:dyDescent="0.2">
      <c r="A19" s="1164"/>
      <c r="B19" s="1051"/>
      <c r="C19" s="337" t="s">
        <v>228</v>
      </c>
      <c r="D19" s="1090" t="s">
        <v>474</v>
      </c>
      <c r="E19" s="336" t="s">
        <v>236</v>
      </c>
      <c r="F19" s="353" t="s">
        <v>349</v>
      </c>
      <c r="G19" s="353" t="s">
        <v>225</v>
      </c>
      <c r="H19" s="321" t="s">
        <v>221</v>
      </c>
      <c r="I19" s="359" t="s">
        <v>240</v>
      </c>
      <c r="J19" s="277" t="s">
        <v>125</v>
      </c>
      <c r="K19" s="611" t="s">
        <v>96</v>
      </c>
      <c r="L19" s="263"/>
      <c r="M19" s="726" t="s">
        <v>237</v>
      </c>
      <c r="N19" s="828" t="s">
        <v>623</v>
      </c>
      <c r="O19" s="263"/>
      <c r="P19" s="726" t="s">
        <v>627</v>
      </c>
      <c r="Q19" s="727"/>
      <c r="R19" s="632"/>
      <c r="S19" s="632"/>
      <c r="T19" s="632"/>
      <c r="U19" s="908" t="s">
        <v>223</v>
      </c>
    </row>
    <row r="20" spans="1:22" s="307" customFormat="1" ht="93.75" customHeight="1" thickBot="1" x14ac:dyDescent="0.25">
      <c r="A20" s="1164"/>
      <c r="B20" s="1053"/>
      <c r="C20" s="338" t="s">
        <v>229</v>
      </c>
      <c r="D20" s="1134"/>
      <c r="E20" s="357" t="s">
        <v>230</v>
      </c>
      <c r="F20" s="354" t="s">
        <v>349</v>
      </c>
      <c r="G20" s="354" t="s">
        <v>234</v>
      </c>
      <c r="H20" s="335" t="s">
        <v>221</v>
      </c>
      <c r="I20" s="548" t="s">
        <v>241</v>
      </c>
      <c r="J20" s="278" t="s">
        <v>124</v>
      </c>
      <c r="K20" s="586" t="s">
        <v>94</v>
      </c>
      <c r="L20" s="269"/>
      <c r="M20" s="841" t="s">
        <v>235</v>
      </c>
      <c r="N20" s="829" t="s">
        <v>624</v>
      </c>
      <c r="O20" s="591"/>
      <c r="P20" s="841" t="s">
        <v>628</v>
      </c>
      <c r="Q20" s="821"/>
      <c r="R20" s="581"/>
      <c r="S20" s="581"/>
      <c r="T20" s="581"/>
      <c r="U20" s="917" t="s">
        <v>223</v>
      </c>
    </row>
    <row r="21" spans="1:22" s="307" customFormat="1" ht="77.25" customHeight="1" x14ac:dyDescent="0.2">
      <c r="A21" s="1164"/>
      <c r="B21" s="1109" t="s">
        <v>258</v>
      </c>
      <c r="C21" s="418" t="s">
        <v>231</v>
      </c>
      <c r="D21" s="1096" t="s">
        <v>475</v>
      </c>
      <c r="E21" s="398" t="s">
        <v>343</v>
      </c>
      <c r="F21" s="355" t="s">
        <v>543</v>
      </c>
      <c r="G21" s="547" t="s">
        <v>128</v>
      </c>
      <c r="H21" s="547" t="s">
        <v>221</v>
      </c>
      <c r="I21" s="547" t="s">
        <v>346</v>
      </c>
      <c r="J21" s="377" t="s">
        <v>135</v>
      </c>
      <c r="K21" s="586" t="s">
        <v>94</v>
      </c>
      <c r="L21" s="468">
        <v>0.24</v>
      </c>
      <c r="M21" s="842">
        <v>0.36</v>
      </c>
      <c r="N21" s="830"/>
      <c r="O21" s="468">
        <v>0.2</v>
      </c>
      <c r="P21" s="852"/>
      <c r="Q21" s="855">
        <v>0.21</v>
      </c>
      <c r="R21" s="631"/>
      <c r="S21" s="631"/>
      <c r="T21" s="631"/>
      <c r="U21" s="667" t="s">
        <v>811</v>
      </c>
    </row>
    <row r="22" spans="1:22" s="307" customFormat="1" ht="77.25" customHeight="1" x14ac:dyDescent="0.2">
      <c r="A22" s="1164"/>
      <c r="B22" s="1110"/>
      <c r="C22" s="409" t="s">
        <v>232</v>
      </c>
      <c r="D22" s="1151"/>
      <c r="E22" s="320" t="s">
        <v>344</v>
      </c>
      <c r="F22" s="355" t="s">
        <v>543</v>
      </c>
      <c r="G22" s="374" t="s">
        <v>139</v>
      </c>
      <c r="H22" s="374" t="s">
        <v>221</v>
      </c>
      <c r="I22" s="374" t="s">
        <v>347</v>
      </c>
      <c r="J22" s="277" t="s">
        <v>135</v>
      </c>
      <c r="K22" s="611" t="s">
        <v>96</v>
      </c>
      <c r="L22" s="457">
        <v>0.09</v>
      </c>
      <c r="M22" s="747">
        <v>0.06</v>
      </c>
      <c r="N22" s="831"/>
      <c r="O22" s="583">
        <v>0.09</v>
      </c>
      <c r="P22" s="853"/>
      <c r="Q22" s="719">
        <v>0.09</v>
      </c>
      <c r="R22" s="862"/>
      <c r="S22" s="862"/>
      <c r="T22" s="862"/>
      <c r="U22" s="667" t="s">
        <v>811</v>
      </c>
    </row>
    <row r="23" spans="1:22" s="307" customFormat="1" ht="84" customHeight="1" thickBot="1" x14ac:dyDescent="0.25">
      <c r="A23" s="1165"/>
      <c r="B23" s="1111"/>
      <c r="C23" s="410" t="s">
        <v>233</v>
      </c>
      <c r="D23" s="1115"/>
      <c r="E23" s="334" t="s">
        <v>345</v>
      </c>
      <c r="F23" s="354" t="s">
        <v>543</v>
      </c>
      <c r="G23" s="423" t="s">
        <v>139</v>
      </c>
      <c r="H23" s="423" t="s">
        <v>221</v>
      </c>
      <c r="I23" s="423" t="s">
        <v>348</v>
      </c>
      <c r="J23" s="278" t="s">
        <v>135</v>
      </c>
      <c r="K23" s="586" t="s">
        <v>94</v>
      </c>
      <c r="L23" s="483">
        <v>0.67</v>
      </c>
      <c r="M23" s="843">
        <v>0.57999999999999996</v>
      </c>
      <c r="N23" s="832"/>
      <c r="O23" s="400">
        <v>0.71</v>
      </c>
      <c r="P23" s="854"/>
      <c r="Q23" s="945">
        <v>0.7</v>
      </c>
      <c r="R23" s="863"/>
      <c r="S23" s="863"/>
      <c r="T23" s="863"/>
      <c r="U23" s="667" t="s">
        <v>811</v>
      </c>
    </row>
    <row r="24" spans="1:22" s="307" customFormat="1" ht="100.5" customHeight="1" x14ac:dyDescent="0.2">
      <c r="A24" s="1160" t="s">
        <v>199</v>
      </c>
      <c r="B24" s="1052" t="s">
        <v>259</v>
      </c>
      <c r="C24" s="484" t="s">
        <v>200</v>
      </c>
      <c r="D24" s="407" t="s">
        <v>477</v>
      </c>
      <c r="E24" s="398" t="s">
        <v>201</v>
      </c>
      <c r="F24" s="355" t="s">
        <v>351</v>
      </c>
      <c r="G24" s="485" t="s">
        <v>128</v>
      </c>
      <c r="H24" s="485" t="s">
        <v>155</v>
      </c>
      <c r="I24" s="468">
        <v>0.95</v>
      </c>
      <c r="J24" s="613" t="s">
        <v>124</v>
      </c>
      <c r="K24" s="611" t="s">
        <v>94</v>
      </c>
      <c r="L24" s="486">
        <v>0.61</v>
      </c>
      <c r="M24" s="816">
        <v>0.96</v>
      </c>
      <c r="N24" s="833">
        <v>0.94499999999999995</v>
      </c>
      <c r="O24" s="614">
        <v>0.96</v>
      </c>
      <c r="P24" s="855">
        <v>0.96</v>
      </c>
      <c r="Q24" s="855">
        <v>0.96</v>
      </c>
      <c r="R24" s="864"/>
      <c r="S24" s="864"/>
      <c r="T24" s="864"/>
      <c r="U24" s="903" t="s">
        <v>515</v>
      </c>
    </row>
    <row r="25" spans="1:22" s="307" customFormat="1" ht="117" customHeight="1" x14ac:dyDescent="0.2">
      <c r="A25" s="1161"/>
      <c r="B25" s="1051"/>
      <c r="C25" s="409" t="s">
        <v>202</v>
      </c>
      <c r="D25" s="350" t="s">
        <v>476</v>
      </c>
      <c r="E25" s="466" t="s">
        <v>356</v>
      </c>
      <c r="F25" s="353" t="s">
        <v>352</v>
      </c>
      <c r="G25" s="363" t="s">
        <v>139</v>
      </c>
      <c r="H25" s="363" t="s">
        <v>196</v>
      </c>
      <c r="I25" s="374">
        <v>10.199999999999999</v>
      </c>
      <c r="J25" s="500" t="s">
        <v>125</v>
      </c>
      <c r="K25" s="375" t="s">
        <v>95</v>
      </c>
      <c r="L25" s="411" t="s">
        <v>272</v>
      </c>
      <c r="M25" s="844" t="s">
        <v>273</v>
      </c>
      <c r="N25" s="834" t="s">
        <v>625</v>
      </c>
      <c r="O25" s="498" t="s">
        <v>505</v>
      </c>
      <c r="P25" s="856" t="s">
        <v>602</v>
      </c>
      <c r="Q25" s="856" t="s">
        <v>728</v>
      </c>
      <c r="R25" s="654" t="s">
        <v>644</v>
      </c>
      <c r="S25" s="654" t="s">
        <v>655</v>
      </c>
      <c r="T25" s="654" t="s">
        <v>728</v>
      </c>
      <c r="U25" s="908" t="s">
        <v>729</v>
      </c>
      <c r="V25" s="666"/>
    </row>
    <row r="26" spans="1:22" s="307" customFormat="1" ht="121.5" customHeight="1" x14ac:dyDescent="0.2">
      <c r="A26" s="1161"/>
      <c r="B26" s="1051"/>
      <c r="C26" s="409" t="s">
        <v>203</v>
      </c>
      <c r="D26" s="350" t="s">
        <v>478</v>
      </c>
      <c r="E26" s="466" t="s">
        <v>357</v>
      </c>
      <c r="F26" s="353" t="s">
        <v>352</v>
      </c>
      <c r="G26" s="363" t="s">
        <v>139</v>
      </c>
      <c r="H26" s="363" t="s">
        <v>196</v>
      </c>
      <c r="I26" s="374" t="s">
        <v>305</v>
      </c>
      <c r="J26" s="277" t="s">
        <v>125</v>
      </c>
      <c r="K26" s="375" t="s">
        <v>95</v>
      </c>
      <c r="L26" s="388" t="s">
        <v>216</v>
      </c>
      <c r="M26" s="845" t="s">
        <v>217</v>
      </c>
      <c r="N26" s="835" t="s">
        <v>626</v>
      </c>
      <c r="O26" s="499" t="s">
        <v>506</v>
      </c>
      <c r="P26" s="857" t="s">
        <v>603</v>
      </c>
      <c r="Q26" s="942" t="s">
        <v>730</v>
      </c>
      <c r="R26" s="941" t="s">
        <v>645</v>
      </c>
      <c r="S26" s="655" t="s">
        <v>656</v>
      </c>
      <c r="T26" s="655" t="s">
        <v>730</v>
      </c>
      <c r="U26" s="908" t="s">
        <v>646</v>
      </c>
    </row>
    <row r="27" spans="1:22" s="307" customFormat="1" ht="89.25" customHeight="1" thickBot="1" x14ac:dyDescent="0.25">
      <c r="A27" s="1162"/>
      <c r="B27" s="1053"/>
      <c r="C27" s="410" t="s">
        <v>204</v>
      </c>
      <c r="D27" s="552" t="s">
        <v>479</v>
      </c>
      <c r="E27" s="357" t="s">
        <v>205</v>
      </c>
      <c r="F27" s="260" t="s">
        <v>353</v>
      </c>
      <c r="G27" s="390" t="s">
        <v>128</v>
      </c>
      <c r="H27" s="390" t="s">
        <v>119</v>
      </c>
      <c r="I27" s="400">
        <v>0.85</v>
      </c>
      <c r="J27" s="278" t="s">
        <v>124</v>
      </c>
      <c r="K27" s="611" t="s">
        <v>94</v>
      </c>
      <c r="L27" s="394"/>
      <c r="M27" s="846">
        <v>0.8</v>
      </c>
      <c r="N27" s="808"/>
      <c r="O27" s="394"/>
      <c r="P27" s="821"/>
      <c r="Q27" s="846">
        <v>0.87</v>
      </c>
      <c r="R27" s="651"/>
      <c r="S27" s="651"/>
      <c r="T27" s="651"/>
      <c r="U27" s="917" t="s">
        <v>774</v>
      </c>
    </row>
    <row r="28" spans="1:22" x14ac:dyDescent="0.2">
      <c r="A28" s="305"/>
      <c r="B28" s="305"/>
      <c r="C28" s="305"/>
      <c r="D28" s="305"/>
      <c r="J28" s="312"/>
      <c r="K28" s="312"/>
      <c r="L28" s="309"/>
      <c r="M28" s="309"/>
      <c r="N28" s="309"/>
      <c r="O28" s="309"/>
      <c r="P28" s="309"/>
      <c r="Q28" s="309"/>
      <c r="R28" s="309"/>
      <c r="S28" s="309"/>
      <c r="T28" s="309"/>
    </row>
    <row r="43" spans="2:3" hidden="1" x14ac:dyDescent="0.2"/>
    <row r="44" spans="2:3" ht="23.25" hidden="1" x14ac:dyDescent="0.2">
      <c r="B44" s="297" t="s">
        <v>124</v>
      </c>
      <c r="C44" s="304">
        <f t="array" ref="C44">SUM(LEN(J10:J27)-LEN(SUBSTITUTE(J10:J27,"a","")))</f>
        <v>8</v>
      </c>
    </row>
    <row r="45" spans="2:3" ht="23.25" hidden="1" x14ac:dyDescent="0.2">
      <c r="B45" s="293" t="s">
        <v>126</v>
      </c>
      <c r="C45" s="304">
        <f t="array" ref="C45">SUM(LEN(J10:J27)-LEN(SUBSTITUTE(J10:J27,"=","")))</f>
        <v>0</v>
      </c>
    </row>
    <row r="46" spans="2:3" ht="24" hidden="1" thickBot="1" x14ac:dyDescent="0.25">
      <c r="B46" s="292" t="s">
        <v>125</v>
      </c>
      <c r="C46" s="304">
        <f t="array" ref="C46">SUM(LEN(J10:J27)-LEN(SUBSTITUTE(J10:J27,"r","")))</f>
        <v>3</v>
      </c>
    </row>
    <row r="47" spans="2:3" hidden="1" x14ac:dyDescent="0.2">
      <c r="B47" s="503" t="s">
        <v>123</v>
      </c>
      <c r="C47" s="304">
        <f t="array" ref="C47">SUM(LEN(J10:J27)-LEN(SUBSTITUTE(J10:J27,"@","")))</f>
        <v>0</v>
      </c>
    </row>
    <row r="48" spans="2:3" hidden="1" x14ac:dyDescent="0.2">
      <c r="B48" s="504" t="s">
        <v>135</v>
      </c>
      <c r="C48" s="304">
        <f t="array" ref="C48">SUM(LEN(J10:J27)-LEN(SUBSTITUTE(J10:J27,"c","")))</f>
        <v>5</v>
      </c>
    </row>
    <row r="49" spans="2:3" ht="21" hidden="1" thickBot="1" x14ac:dyDescent="0.25">
      <c r="B49" s="505" t="s">
        <v>136</v>
      </c>
      <c r="C49" s="304">
        <f t="array" ref="C49">SUM(LEN(J10:J27)-LEN(SUBSTITUTE(J10:J27,"g","")))</f>
        <v>2</v>
      </c>
    </row>
    <row r="50" spans="2:3" ht="34.5" hidden="1" x14ac:dyDescent="0.45">
      <c r="B50" s="522" t="s">
        <v>94</v>
      </c>
      <c r="C50" s="304">
        <f t="array" ref="C50">SUM(LEN(K10:K27)-LEN(SUBSTITUTE(K10:K27,"Ý","")))</f>
        <v>7</v>
      </c>
    </row>
    <row r="51" spans="2:3" ht="34.5" hidden="1" x14ac:dyDescent="0.45">
      <c r="B51" s="523" t="s">
        <v>96</v>
      </c>
      <c r="C51" s="304">
        <f t="array" ref="C51">SUM(LEN(K10:K27)-LEN(SUBSTITUTE(K10:K27,"Ü","")))</f>
        <v>4</v>
      </c>
    </row>
    <row r="52" spans="2:3" ht="34.5" hidden="1" x14ac:dyDescent="0.45">
      <c r="B52" s="530" t="s">
        <v>95</v>
      </c>
      <c r="C52" s="304">
        <f t="array" ref="C52">SUM(LEN(K10:K27)-LEN(SUBSTITUTE(K10:K27,"Þ","")))</f>
        <v>3</v>
      </c>
    </row>
    <row r="53" spans="2:3" ht="35.25" hidden="1" thickBot="1" x14ac:dyDescent="0.5">
      <c r="B53" s="534"/>
      <c r="C53" s="304">
        <f>SUM(C44:C49)-SUM(C50:C52)</f>
        <v>4</v>
      </c>
    </row>
    <row r="54" spans="2:3" hidden="1" x14ac:dyDescent="0.2"/>
  </sheetData>
  <mergeCells count="36">
    <mergeCell ref="R2:U2"/>
    <mergeCell ref="R3:U3"/>
    <mergeCell ref="R4:U4"/>
    <mergeCell ref="R5:U5"/>
    <mergeCell ref="U7:U9"/>
    <mergeCell ref="I7:I9"/>
    <mergeCell ref="L8:M8"/>
    <mergeCell ref="J7:K7"/>
    <mergeCell ref="J8:J9"/>
    <mergeCell ref="K8:K9"/>
    <mergeCell ref="L7:T7"/>
    <mergeCell ref="R8:T8"/>
    <mergeCell ref="N8:Q8"/>
    <mergeCell ref="D21:D23"/>
    <mergeCell ref="H7:H9"/>
    <mergeCell ref="B24:B27"/>
    <mergeCell ref="C7:C9"/>
    <mergeCell ref="E7:E9"/>
    <mergeCell ref="F7:F9"/>
    <mergeCell ref="G7:G9"/>
    <mergeCell ref="D7:D9"/>
    <mergeCell ref="D10:D12"/>
    <mergeCell ref="D14:D15"/>
    <mergeCell ref="D16:D18"/>
    <mergeCell ref="D19:D20"/>
    <mergeCell ref="A2:B5"/>
    <mergeCell ref="A24:A27"/>
    <mergeCell ref="A16:A23"/>
    <mergeCell ref="A13:A15"/>
    <mergeCell ref="A8:A9"/>
    <mergeCell ref="B8:B9"/>
    <mergeCell ref="A10:A12"/>
    <mergeCell ref="B10:B12"/>
    <mergeCell ref="B14:B15"/>
    <mergeCell ref="B21:B23"/>
    <mergeCell ref="B16:B20"/>
  </mergeCells>
  <conditionalFormatting sqref="C3">
    <cfRule type="cellIs" dxfId="156" priority="183" operator="equal">
      <formula>"g"</formula>
    </cfRule>
    <cfRule type="cellIs" dxfId="155" priority="184" operator="equal">
      <formula>"c"</formula>
    </cfRule>
  </conditionalFormatting>
  <conditionalFormatting sqref="C3">
    <cfRule type="cellIs" dxfId="154" priority="185" operator="equal">
      <formula>"="</formula>
    </cfRule>
    <cfRule type="cellIs" dxfId="153" priority="186" operator="equal">
      <formula>"r"</formula>
    </cfRule>
    <cfRule type="cellIs" dxfId="152" priority="187" operator="equal">
      <formula>"a"</formula>
    </cfRule>
    <cfRule type="cellIs" dxfId="151" priority="188" operator="equal">
      <formula>"@"</formula>
    </cfRule>
  </conditionalFormatting>
  <conditionalFormatting sqref="G3:G5">
    <cfRule type="cellIs" dxfId="150" priority="175" operator="equal">
      <formula>"g"</formula>
    </cfRule>
    <cfRule type="cellIs" dxfId="149" priority="176" operator="equal">
      <formula>"c"</formula>
    </cfRule>
  </conditionalFormatting>
  <conditionalFormatting sqref="G3:G5">
    <cfRule type="cellIs" dxfId="148" priority="177" operator="equal">
      <formula>"="</formula>
    </cfRule>
    <cfRule type="cellIs" dxfId="147" priority="178" operator="equal">
      <formula>"r"</formula>
    </cfRule>
    <cfRule type="cellIs" dxfId="146" priority="179" operator="equal">
      <formula>"a"</formula>
    </cfRule>
    <cfRule type="cellIs" dxfId="145" priority="180" operator="equal">
      <formula>"@"</formula>
    </cfRule>
  </conditionalFormatting>
  <conditionalFormatting sqref="C5">
    <cfRule type="cellIs" dxfId="144" priority="169" operator="equal">
      <formula>"g"</formula>
    </cfRule>
    <cfRule type="cellIs" dxfId="143" priority="170" operator="equal">
      <formula>"c"</formula>
    </cfRule>
  </conditionalFormatting>
  <conditionalFormatting sqref="C5">
    <cfRule type="cellIs" dxfId="142" priority="171" operator="equal">
      <formula>"="</formula>
    </cfRule>
    <cfRule type="cellIs" dxfId="141" priority="172" operator="equal">
      <formula>"r"</formula>
    </cfRule>
    <cfRule type="cellIs" dxfId="140" priority="173" operator="equal">
      <formula>"a"</formula>
    </cfRule>
    <cfRule type="cellIs" dxfId="139" priority="174" operator="equal">
      <formula>"@"</formula>
    </cfRule>
  </conditionalFormatting>
  <conditionalFormatting sqref="C4">
    <cfRule type="cellIs" dxfId="138" priority="163" operator="equal">
      <formula>"g"</formula>
    </cfRule>
    <cfRule type="cellIs" dxfId="137" priority="164" operator="equal">
      <formula>"c"</formula>
    </cfRule>
  </conditionalFormatting>
  <conditionalFormatting sqref="C4">
    <cfRule type="cellIs" dxfId="136" priority="165" operator="equal">
      <formula>"="</formula>
    </cfRule>
    <cfRule type="cellIs" dxfId="135" priority="166" operator="equal">
      <formula>"r"</formula>
    </cfRule>
    <cfRule type="cellIs" dxfId="134" priority="167" operator="equal">
      <formula>"a"</formula>
    </cfRule>
    <cfRule type="cellIs" dxfId="133" priority="168" operator="equal">
      <formula>"@"</formula>
    </cfRule>
  </conditionalFormatting>
  <conditionalFormatting sqref="B44">
    <cfRule type="cellIs" dxfId="132" priority="85" operator="equal">
      <formula>"g"</formula>
    </cfRule>
    <cfRule type="cellIs" dxfId="131" priority="86" operator="equal">
      <formula>"c"</formula>
    </cfRule>
  </conditionalFormatting>
  <conditionalFormatting sqref="B44">
    <cfRule type="cellIs" dxfId="130" priority="87" operator="equal">
      <formula>"="</formula>
    </cfRule>
    <cfRule type="cellIs" dxfId="129" priority="88" operator="equal">
      <formula>"r"</formula>
    </cfRule>
    <cfRule type="cellIs" dxfId="128" priority="89" operator="equal">
      <formula>"a"</formula>
    </cfRule>
    <cfRule type="cellIs" dxfId="127" priority="90" operator="equal">
      <formula>"@"</formula>
    </cfRule>
  </conditionalFormatting>
  <conditionalFormatting sqref="B47:B49">
    <cfRule type="cellIs" dxfId="126" priority="79" operator="equal">
      <formula>"g"</formula>
    </cfRule>
    <cfRule type="cellIs" dxfId="125" priority="80" operator="equal">
      <formula>"c"</formula>
    </cfRule>
  </conditionalFormatting>
  <conditionalFormatting sqref="B47:B49">
    <cfRule type="cellIs" dxfId="124" priority="81" operator="equal">
      <formula>"="</formula>
    </cfRule>
    <cfRule type="cellIs" dxfId="123" priority="82" operator="equal">
      <formula>"r"</formula>
    </cfRule>
    <cfRule type="cellIs" dxfId="122" priority="83" operator="equal">
      <formula>"a"</formula>
    </cfRule>
    <cfRule type="cellIs" dxfId="121" priority="84" operator="equal">
      <formula>"@"</formula>
    </cfRule>
  </conditionalFormatting>
  <conditionalFormatting sqref="B46">
    <cfRule type="cellIs" dxfId="120" priority="73" operator="equal">
      <formula>"g"</formula>
    </cfRule>
    <cfRule type="cellIs" dxfId="119" priority="74" operator="equal">
      <formula>"c"</formula>
    </cfRule>
  </conditionalFormatting>
  <conditionalFormatting sqref="B46">
    <cfRule type="cellIs" dxfId="118" priority="75" operator="equal">
      <formula>"="</formula>
    </cfRule>
    <cfRule type="cellIs" dxfId="117" priority="76" operator="equal">
      <formula>"r"</formula>
    </cfRule>
    <cfRule type="cellIs" dxfId="116" priority="77" operator="equal">
      <formula>"a"</formula>
    </cfRule>
    <cfRule type="cellIs" dxfId="115" priority="78" operator="equal">
      <formula>"@"</formula>
    </cfRule>
  </conditionalFormatting>
  <conditionalFormatting sqref="B45">
    <cfRule type="cellIs" dxfId="114" priority="67" operator="equal">
      <formula>"g"</formula>
    </cfRule>
    <cfRule type="cellIs" dxfId="113" priority="68" operator="equal">
      <formula>"c"</formula>
    </cfRule>
  </conditionalFormatting>
  <conditionalFormatting sqref="B45">
    <cfRule type="cellIs" dxfId="112" priority="69" operator="equal">
      <formula>"="</formula>
    </cfRule>
    <cfRule type="cellIs" dxfId="111" priority="70" operator="equal">
      <formula>"r"</formula>
    </cfRule>
    <cfRule type="cellIs" dxfId="110" priority="71" operator="equal">
      <formula>"a"</formula>
    </cfRule>
    <cfRule type="cellIs" dxfId="109" priority="72" operator="equal">
      <formula>"@"</formula>
    </cfRule>
  </conditionalFormatting>
  <conditionalFormatting sqref="J13:J15 J21:J23">
    <cfRule type="cellIs" dxfId="108" priority="55" operator="equal">
      <formula>"g"</formula>
    </cfRule>
    <cfRule type="cellIs" dxfId="107" priority="56" operator="equal">
      <formula>"c"</formula>
    </cfRule>
  </conditionalFormatting>
  <conditionalFormatting sqref="J24:J27">
    <cfRule type="cellIs" dxfId="106" priority="53" operator="equal">
      <formula>"g"</formula>
    </cfRule>
    <cfRule type="cellIs" dxfId="105" priority="54" operator="equal">
      <formula>"c"</formula>
    </cfRule>
  </conditionalFormatting>
  <conditionalFormatting sqref="J13:J15 J21:J27">
    <cfRule type="cellIs" dxfId="104" priority="57" operator="equal">
      <formula>"="</formula>
    </cfRule>
    <cfRule type="cellIs" dxfId="103" priority="58" operator="equal">
      <formula>"r"</formula>
    </cfRule>
    <cfRule type="cellIs" dxfId="102" priority="59" operator="equal">
      <formula>"a"</formula>
    </cfRule>
    <cfRule type="cellIs" dxfId="101" priority="60" operator="equal">
      <formula>"@"</formula>
    </cfRule>
  </conditionalFormatting>
  <conditionalFormatting sqref="J21">
    <cfRule type="cellIs" dxfId="100" priority="51" operator="equal">
      <formula>"g"</formula>
    </cfRule>
    <cfRule type="cellIs" dxfId="99" priority="52" operator="equal">
      <formula>"c"</formula>
    </cfRule>
  </conditionalFormatting>
  <conditionalFormatting sqref="J22">
    <cfRule type="cellIs" dxfId="98" priority="49" operator="equal">
      <formula>"g"</formula>
    </cfRule>
    <cfRule type="cellIs" dxfId="97" priority="50" operator="equal">
      <formula>"c"</formula>
    </cfRule>
  </conditionalFormatting>
  <conditionalFormatting sqref="J23">
    <cfRule type="cellIs" dxfId="96" priority="47" operator="equal">
      <formula>"g"</formula>
    </cfRule>
    <cfRule type="cellIs" dxfId="95" priority="48" operator="equal">
      <formula>"c"</formula>
    </cfRule>
  </conditionalFormatting>
  <conditionalFormatting sqref="J20">
    <cfRule type="cellIs" dxfId="94" priority="41" operator="equal">
      <formula>"g"</formula>
    </cfRule>
    <cfRule type="cellIs" dxfId="93" priority="42" operator="equal">
      <formula>"c"</formula>
    </cfRule>
  </conditionalFormatting>
  <conditionalFormatting sqref="J20">
    <cfRule type="cellIs" dxfId="92" priority="43" operator="equal">
      <formula>"="</formula>
    </cfRule>
    <cfRule type="cellIs" dxfId="91" priority="44" operator="equal">
      <formula>"r"</formula>
    </cfRule>
    <cfRule type="cellIs" dxfId="90" priority="45" operator="equal">
      <formula>"a"</formula>
    </cfRule>
    <cfRule type="cellIs" dxfId="89" priority="46" operator="equal">
      <formula>"@"</formula>
    </cfRule>
  </conditionalFormatting>
  <conditionalFormatting sqref="J20">
    <cfRule type="cellIs" dxfId="88" priority="39" operator="equal">
      <formula>"g"</formula>
    </cfRule>
    <cfRule type="cellIs" dxfId="87" priority="40" operator="equal">
      <formula>"c"</formula>
    </cfRule>
  </conditionalFormatting>
  <conditionalFormatting sqref="J19">
    <cfRule type="cellIs" dxfId="86" priority="33" operator="equal">
      <formula>"g"</formula>
    </cfRule>
    <cfRule type="cellIs" dxfId="85" priority="34" operator="equal">
      <formula>"c"</formula>
    </cfRule>
  </conditionalFormatting>
  <conditionalFormatting sqref="J19">
    <cfRule type="cellIs" dxfId="84" priority="35" operator="equal">
      <formula>"="</formula>
    </cfRule>
    <cfRule type="cellIs" dxfId="83" priority="36" operator="equal">
      <formula>"r"</formula>
    </cfRule>
    <cfRule type="cellIs" dxfId="82" priority="37" operator="equal">
      <formula>"a"</formula>
    </cfRule>
    <cfRule type="cellIs" dxfId="81" priority="38" operator="equal">
      <formula>"@"</formula>
    </cfRule>
  </conditionalFormatting>
  <conditionalFormatting sqref="J19">
    <cfRule type="cellIs" dxfId="80" priority="31" operator="equal">
      <formula>"g"</formula>
    </cfRule>
    <cfRule type="cellIs" dxfId="79" priority="32" operator="equal">
      <formula>"c"</formula>
    </cfRule>
  </conditionalFormatting>
  <conditionalFormatting sqref="J18">
    <cfRule type="cellIs" dxfId="78" priority="25" operator="equal">
      <formula>"g"</formula>
    </cfRule>
    <cfRule type="cellIs" dxfId="77" priority="26" operator="equal">
      <formula>"c"</formula>
    </cfRule>
  </conditionalFormatting>
  <conditionalFormatting sqref="J18">
    <cfRule type="cellIs" dxfId="76" priority="27" operator="equal">
      <formula>"="</formula>
    </cfRule>
    <cfRule type="cellIs" dxfId="75" priority="28" operator="equal">
      <formula>"r"</formula>
    </cfRule>
    <cfRule type="cellIs" dxfId="74" priority="29" operator="equal">
      <formula>"a"</formula>
    </cfRule>
    <cfRule type="cellIs" dxfId="73" priority="30" operator="equal">
      <formula>"@"</formula>
    </cfRule>
  </conditionalFormatting>
  <conditionalFormatting sqref="J18">
    <cfRule type="cellIs" dxfId="72" priority="23" operator="equal">
      <formula>"g"</formula>
    </cfRule>
    <cfRule type="cellIs" dxfId="71" priority="24" operator="equal">
      <formula>"c"</formula>
    </cfRule>
  </conditionalFormatting>
  <conditionalFormatting sqref="J17">
    <cfRule type="cellIs" dxfId="70" priority="17" operator="equal">
      <formula>"g"</formula>
    </cfRule>
    <cfRule type="cellIs" dxfId="69" priority="18" operator="equal">
      <formula>"c"</formula>
    </cfRule>
  </conditionalFormatting>
  <conditionalFormatting sqref="J17">
    <cfRule type="cellIs" dxfId="68" priority="19" operator="equal">
      <formula>"="</formula>
    </cfRule>
    <cfRule type="cellIs" dxfId="67" priority="20" operator="equal">
      <formula>"r"</formula>
    </cfRule>
    <cfRule type="cellIs" dxfId="66" priority="21" operator="equal">
      <formula>"a"</formula>
    </cfRule>
    <cfRule type="cellIs" dxfId="65" priority="22" operator="equal">
      <formula>"@"</formula>
    </cfRule>
  </conditionalFormatting>
  <conditionalFormatting sqref="J17">
    <cfRule type="cellIs" dxfId="64" priority="15" operator="equal">
      <formula>"g"</formula>
    </cfRule>
    <cfRule type="cellIs" dxfId="63" priority="16" operator="equal">
      <formula>"c"</formula>
    </cfRule>
  </conditionalFormatting>
  <conditionalFormatting sqref="J16">
    <cfRule type="cellIs" dxfId="62" priority="9" operator="equal">
      <formula>"g"</formula>
    </cfRule>
    <cfRule type="cellIs" dxfId="61" priority="10" operator="equal">
      <formula>"c"</formula>
    </cfRule>
  </conditionalFormatting>
  <conditionalFormatting sqref="J16">
    <cfRule type="cellIs" dxfId="60" priority="11" operator="equal">
      <formula>"="</formula>
    </cfRule>
    <cfRule type="cellIs" dxfId="59" priority="12" operator="equal">
      <formula>"r"</formula>
    </cfRule>
    <cfRule type="cellIs" dxfId="58" priority="13" operator="equal">
      <formula>"a"</formula>
    </cfRule>
    <cfRule type="cellIs" dxfId="57" priority="14" operator="equal">
      <formula>"@"</formula>
    </cfRule>
  </conditionalFormatting>
  <conditionalFormatting sqref="J16">
    <cfRule type="cellIs" dxfId="56" priority="7" operator="equal">
      <formula>"g"</formula>
    </cfRule>
    <cfRule type="cellIs" dxfId="55" priority="8" operator="equal">
      <formula>"c"</formula>
    </cfRule>
  </conditionalFormatting>
  <conditionalFormatting sqref="J10:J12">
    <cfRule type="cellIs" dxfId="54" priority="1" operator="equal">
      <formula>"g"</formula>
    </cfRule>
    <cfRule type="cellIs" dxfId="53" priority="2" operator="equal">
      <formula>"c"</formula>
    </cfRule>
  </conditionalFormatting>
  <conditionalFormatting sqref="J10:J12">
    <cfRule type="cellIs" dxfId="52" priority="3" operator="equal">
      <formula>"="</formula>
    </cfRule>
    <cfRule type="cellIs" dxfId="51" priority="4" operator="equal">
      <formula>"r"</formula>
    </cfRule>
    <cfRule type="cellIs" dxfId="50" priority="5" operator="equal">
      <formula>"a"</formula>
    </cfRule>
    <cfRule type="cellIs" dxfId="49" priority="6" operator="equal">
      <formula>"@"</formula>
    </cfRule>
  </conditionalFormatting>
  <printOptions horizontalCentered="1"/>
  <pageMargins left="0.23622047244094491" right="0.23622047244094491" top="0.55118110236220474" bottom="0.55118110236220474" header="0.31496062992125984" footer="0.31496062992125984"/>
  <pageSetup paperSize="8" scale="56" fitToHeight="0" orientation="landscape" r:id="rId1"/>
  <headerFooter>
    <oddFooter>&amp;C&amp;8Page &amp;P of &amp;N</oddFooter>
  </headerFooter>
  <extLst>
    <ext xmlns:x14="http://schemas.microsoft.com/office/spreadsheetml/2009/9/main" uri="{CCE6A557-97BC-4b89-ADB6-D9C93CAAB3DF}">
      <x14:dataValidations xmlns:xm="http://schemas.microsoft.com/office/excel/2006/main" count="5">
        <x14:dataValidation type="list" allowBlank="1" showErrorMessage="1">
          <x14:formula1>
            <xm:f>'lookup lists'!$A$1:$A$6</xm:f>
          </x14:formula1>
          <xm:sqref>J13:J27</xm:sqref>
        </x14:dataValidation>
        <x14:dataValidation type="list" allowBlank="1" showErrorMessage="1">
          <x14:formula1>
            <xm:f>'lookup lists'!$C$1:$C$3</xm:f>
          </x14:formula1>
          <xm:sqref>K27 K18:K19 K13:K16 K22 K24</xm:sqref>
        </x14:dataValidation>
        <x14:dataValidation type="list" allowBlank="1" showErrorMessage="1">
          <x14:formula1>
            <xm:f>'[1]lookup lists'!#REF!</xm:f>
          </x14:formula1>
          <xm:sqref>J10:J12 K25:K26 K11</xm:sqref>
        </x14:dataValidation>
        <x14:dataValidation type="list" allowBlank="1" showErrorMessage="1">
          <x14:formula1>
            <xm:f>'[3]lookup lists'!#REF!</xm:f>
          </x14:formula1>
          <xm:sqref>K20:K21 K17 K12 K23</xm:sqref>
        </x14:dataValidation>
        <x14:dataValidation type="list" allowBlank="1" showErrorMessage="1">
          <x14:formula1>
            <xm:f>'[1]lookup lists'!#REF!</xm:f>
          </x14:formula1>
          <xm:sqref>K10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76"/>
  <sheetViews>
    <sheetView topLeftCell="A11" workbookViewId="0">
      <selection activeCell="C21" sqref="C21"/>
    </sheetView>
  </sheetViews>
  <sheetFormatPr defaultRowHeight="15" x14ac:dyDescent="0.2"/>
  <cols>
    <col min="2" max="2" width="14.21875" customWidth="1"/>
    <col min="9" max="9" width="15.6640625" customWidth="1"/>
    <col min="10" max="10" width="15.33203125" customWidth="1"/>
  </cols>
  <sheetData>
    <row r="1" spans="1:14" ht="34.5" x14ac:dyDescent="0.2">
      <c r="A1" s="265" t="s">
        <v>124</v>
      </c>
      <c r="B1" s="670"/>
      <c r="D1" s="251" t="s">
        <v>94</v>
      </c>
    </row>
    <row r="2" spans="1:14" ht="34.5" x14ac:dyDescent="0.2">
      <c r="A2" s="265" t="s">
        <v>125</v>
      </c>
      <c r="B2" s="670"/>
      <c r="D2" s="251" t="s">
        <v>96</v>
      </c>
    </row>
    <row r="3" spans="1:14" ht="34.5" x14ac:dyDescent="0.2">
      <c r="A3" s="266" t="s">
        <v>126</v>
      </c>
      <c r="B3" s="671"/>
      <c r="D3" s="251" t="s">
        <v>95</v>
      </c>
    </row>
    <row r="4" spans="1:14" ht="20.25" x14ac:dyDescent="0.2">
      <c r="A4" s="265" t="s">
        <v>123</v>
      </c>
      <c r="B4" s="670"/>
    </row>
    <row r="5" spans="1:14" ht="15.75" x14ac:dyDescent="0.2">
      <c r="A5" s="270" t="s">
        <v>135</v>
      </c>
      <c r="B5" s="270"/>
    </row>
    <row r="6" spans="1:14" ht="15.75" x14ac:dyDescent="0.2">
      <c r="A6" s="270" t="s">
        <v>136</v>
      </c>
      <c r="B6" s="270"/>
    </row>
    <row r="10" spans="1:14" x14ac:dyDescent="0.2">
      <c r="C10" t="s">
        <v>435</v>
      </c>
    </row>
    <row r="11" spans="1:14" ht="57" customHeight="1" thickBot="1" x14ac:dyDescent="0.25">
      <c r="C11">
        <v>1</v>
      </c>
      <c r="D11">
        <v>2</v>
      </c>
      <c r="E11">
        <v>3</v>
      </c>
      <c r="F11">
        <v>4</v>
      </c>
      <c r="G11">
        <v>5</v>
      </c>
      <c r="I11" s="608" t="s">
        <v>606</v>
      </c>
      <c r="J11" s="608" t="s">
        <v>513</v>
      </c>
    </row>
    <row r="12" spans="1:14" ht="24" thickBot="1" x14ac:dyDescent="0.25">
      <c r="A12" s="297" t="s">
        <v>124</v>
      </c>
      <c r="B12" s="672"/>
      <c r="C12" s="517">
        <f>'Corporate Priority 1'!C46</f>
        <v>5</v>
      </c>
      <c r="D12" s="517">
        <f>'Corporate Priority 2'!C44</f>
        <v>4</v>
      </c>
      <c r="E12" s="517">
        <f>'Corporate Priority 3'!C45</f>
        <v>8</v>
      </c>
      <c r="F12" s="517">
        <f>'Corporate Priority 4'!C44</f>
        <v>8</v>
      </c>
      <c r="G12" s="517">
        <f>'Corporate Priority 5'!C44</f>
        <v>8</v>
      </c>
      <c r="H12" s="297" t="s">
        <v>124</v>
      </c>
      <c r="I12" s="554">
        <f>SUM(C12:G12)/SUM(C12:G14)</f>
        <v>0.4925373134328358</v>
      </c>
      <c r="J12" s="554">
        <v>0.432</v>
      </c>
      <c r="L12" s="213" t="s">
        <v>547</v>
      </c>
      <c r="M12">
        <f>SUM(C12:G12)</f>
        <v>33</v>
      </c>
      <c r="N12" s="673">
        <f>M12/SUM(M12:M16)</f>
        <v>0.31428571428571428</v>
      </c>
    </row>
    <row r="13" spans="1:14" ht="24" thickBot="1" x14ac:dyDescent="0.25">
      <c r="A13" s="293" t="s">
        <v>126</v>
      </c>
      <c r="B13" s="674"/>
      <c r="C13" s="517">
        <f>'Corporate Priority 1'!C47</f>
        <v>7</v>
      </c>
      <c r="D13" s="517">
        <f>'Corporate Priority 2'!C45</f>
        <v>0</v>
      </c>
      <c r="E13" s="517">
        <f>'Corporate Priority 3'!C46</f>
        <v>0</v>
      </c>
      <c r="F13" s="517">
        <f>'Corporate Priority 4'!C45</f>
        <v>0</v>
      </c>
      <c r="G13" s="517">
        <f>'Corporate Priority 5'!C45</f>
        <v>0</v>
      </c>
      <c r="H13" s="293" t="s">
        <v>126</v>
      </c>
      <c r="I13" s="554">
        <f>SUM(C13:G13)/SUM(C12:G14)</f>
        <v>0.1044776119402985</v>
      </c>
      <c r="J13" s="554">
        <v>0.29499999999999998</v>
      </c>
      <c r="L13" s="213" t="s">
        <v>548</v>
      </c>
      <c r="M13">
        <f t="shared" ref="M13:M14" si="0">SUM(C13:G13)</f>
        <v>7</v>
      </c>
      <c r="N13" s="673">
        <f>M13/SUM(M12:M16)</f>
        <v>6.6666666666666666E-2</v>
      </c>
    </row>
    <row r="14" spans="1:14" ht="24" thickBot="1" x14ac:dyDescent="0.25">
      <c r="A14" s="292" t="s">
        <v>125</v>
      </c>
      <c r="B14" s="675"/>
      <c r="C14" s="517">
        <f>'Corporate Priority 1'!C48</f>
        <v>7</v>
      </c>
      <c r="D14" s="517">
        <f>'Corporate Priority 2'!C46</f>
        <v>8</v>
      </c>
      <c r="E14" s="517">
        <f>'Corporate Priority 3'!C47</f>
        <v>6</v>
      </c>
      <c r="F14" s="517">
        <f>'Corporate Priority 4'!C46</f>
        <v>3</v>
      </c>
      <c r="G14" s="517">
        <f>'Corporate Priority 5'!C46</f>
        <v>3</v>
      </c>
      <c r="H14" s="292" t="s">
        <v>125</v>
      </c>
      <c r="I14" s="554">
        <f>SUM(C14:G14)/SUM(C12:G14)</f>
        <v>0.40298507462686567</v>
      </c>
      <c r="J14" s="554">
        <v>0.27300000000000002</v>
      </c>
      <c r="L14" s="213" t="s">
        <v>549</v>
      </c>
      <c r="M14">
        <f t="shared" si="0"/>
        <v>27</v>
      </c>
      <c r="N14" s="673">
        <f>M14/SUM(M12:M16)</f>
        <v>0.25714285714285712</v>
      </c>
    </row>
    <row r="15" spans="1:14" ht="21" thickBot="1" x14ac:dyDescent="0.25">
      <c r="A15" s="503" t="s">
        <v>123</v>
      </c>
      <c r="B15" s="676"/>
      <c r="C15" s="517">
        <f>'Corporate Priority 1'!C49</f>
        <v>0</v>
      </c>
      <c r="D15" s="517">
        <f>'Corporate Priority 2'!C47</f>
        <v>0</v>
      </c>
      <c r="E15" s="517">
        <f>'Corporate Priority 3'!C48</f>
        <v>0</v>
      </c>
      <c r="F15" s="517">
        <f>'Corporate Priority 4'!C47</f>
        <v>0</v>
      </c>
      <c r="G15" s="517">
        <f>'Corporate Priority 5'!C47</f>
        <v>0</v>
      </c>
      <c r="J15" s="554"/>
      <c r="L15" s="213" t="s">
        <v>550</v>
      </c>
      <c r="M15">
        <f>SUM(C16:G16)</f>
        <v>19</v>
      </c>
      <c r="N15" s="673">
        <f>M15/SUM(M12:M16)</f>
        <v>0.18095238095238095</v>
      </c>
    </row>
    <row r="16" spans="1:14" ht="21" thickBot="1" x14ac:dyDescent="0.25">
      <c r="A16" s="504" t="s">
        <v>135</v>
      </c>
      <c r="B16" s="677"/>
      <c r="C16" s="517">
        <f>'Corporate Priority 1'!C50</f>
        <v>5</v>
      </c>
      <c r="D16" s="517">
        <f>'Corporate Priority 2'!C48</f>
        <v>5</v>
      </c>
      <c r="E16" s="517">
        <f>'Corporate Priority 3'!C49</f>
        <v>4</v>
      </c>
      <c r="F16" s="517">
        <f>'Corporate Priority 4'!C48</f>
        <v>0</v>
      </c>
      <c r="G16" s="517">
        <f>'Corporate Priority 5'!C48</f>
        <v>5</v>
      </c>
      <c r="J16" s="554"/>
      <c r="L16" s="213" t="s">
        <v>551</v>
      </c>
      <c r="M16">
        <f>SUM(C17:G17)</f>
        <v>19</v>
      </c>
      <c r="N16" s="673">
        <f>M16/SUM(M12:M16)</f>
        <v>0.18095238095238095</v>
      </c>
    </row>
    <row r="17" spans="1:13" ht="21" thickBot="1" x14ac:dyDescent="0.25">
      <c r="A17" s="505" t="s">
        <v>136</v>
      </c>
      <c r="B17" s="678"/>
      <c r="C17" s="517">
        <f>'Corporate Priority 1'!C51</f>
        <v>5</v>
      </c>
      <c r="D17" s="517">
        <f>'Corporate Priority 2'!C49</f>
        <v>6</v>
      </c>
      <c r="E17" s="517">
        <f>'Corporate Priority 3'!C50</f>
        <v>0</v>
      </c>
      <c r="F17" s="517">
        <f>'Corporate Priority 4'!C49</f>
        <v>6</v>
      </c>
      <c r="G17" s="517">
        <f>'Corporate Priority 5'!C49</f>
        <v>2</v>
      </c>
      <c r="J17" s="554"/>
    </row>
    <row r="18" spans="1:13" ht="35.25" thickBot="1" x14ac:dyDescent="0.5">
      <c r="A18" s="522" t="s">
        <v>94</v>
      </c>
      <c r="B18" s="679"/>
      <c r="C18" s="517">
        <f>'Corporate Priority 1'!C52</f>
        <v>8</v>
      </c>
      <c r="D18" s="517">
        <f>'Corporate Priority 2'!C50</f>
        <v>5</v>
      </c>
      <c r="E18" s="517">
        <f>'Corporate Priority 3'!C51</f>
        <v>10</v>
      </c>
      <c r="F18" s="517">
        <f>'Corporate Priority 4'!C50</f>
        <v>6</v>
      </c>
      <c r="G18" s="517">
        <f>'Corporate Priority 5'!C50</f>
        <v>7</v>
      </c>
      <c r="H18" s="522" t="s">
        <v>94</v>
      </c>
      <c r="I18" s="554">
        <f>SUM(C18:G18)/SUM(C18:G20)</f>
        <v>0.43902439024390244</v>
      </c>
      <c r="J18" s="554">
        <v>0.36</v>
      </c>
      <c r="L18" s="213" t="s">
        <v>552</v>
      </c>
      <c r="M18">
        <f>SUM(C20:G20)</f>
        <v>27</v>
      </c>
    </row>
    <row r="19" spans="1:13" ht="35.25" thickBot="1" x14ac:dyDescent="0.5">
      <c r="A19" s="523" t="s">
        <v>96</v>
      </c>
      <c r="B19" s="680"/>
      <c r="C19" s="517">
        <f>'Corporate Priority 1'!C53</f>
        <v>5</v>
      </c>
      <c r="D19" s="517">
        <f>'Corporate Priority 2'!C51</f>
        <v>1</v>
      </c>
      <c r="E19" s="517">
        <f>'Corporate Priority 3'!C52</f>
        <v>3</v>
      </c>
      <c r="F19" s="517">
        <f>'Corporate Priority 4'!C51</f>
        <v>6</v>
      </c>
      <c r="G19" s="517">
        <f>'Corporate Priority 5'!C51</f>
        <v>4</v>
      </c>
      <c r="H19" s="523" t="s">
        <v>96</v>
      </c>
      <c r="I19" s="554">
        <f>SUM(C19:G19)/SUM(C18:G20)</f>
        <v>0.23170731707317074</v>
      </c>
      <c r="J19" s="554">
        <v>0.188</v>
      </c>
      <c r="L19" s="213" t="s">
        <v>553</v>
      </c>
      <c r="M19">
        <f t="shared" ref="M19:M21" si="1">SUM(C19:G19)</f>
        <v>19</v>
      </c>
    </row>
    <row r="20" spans="1:13" ht="35.25" thickBot="1" x14ac:dyDescent="0.5">
      <c r="A20" s="530" t="s">
        <v>95</v>
      </c>
      <c r="B20" s="681"/>
      <c r="C20" s="517">
        <f>'Corporate Priority 1'!C54</f>
        <v>9</v>
      </c>
      <c r="D20" s="517">
        <f>'Corporate Priority 2'!C52</f>
        <v>8</v>
      </c>
      <c r="E20" s="517">
        <f>'Corporate Priority 3'!C53</f>
        <v>3</v>
      </c>
      <c r="F20" s="517">
        <f>'Corporate Priority 4'!C52</f>
        <v>4</v>
      </c>
      <c r="G20" s="517">
        <f>'Corporate Priority 5'!C52</f>
        <v>3</v>
      </c>
      <c r="H20" s="530" t="s">
        <v>95</v>
      </c>
      <c r="I20" s="554">
        <f>SUM(C20:G20)/SUM(C18:G20)</f>
        <v>0.32926829268292684</v>
      </c>
      <c r="J20" s="554">
        <v>0.45200000000000001</v>
      </c>
      <c r="L20" s="213" t="s">
        <v>554</v>
      </c>
      <c r="M20">
        <f>SUM(C18:G18)</f>
        <v>36</v>
      </c>
    </row>
    <row r="21" spans="1:13" ht="35.25" thickBot="1" x14ac:dyDescent="0.5">
      <c r="A21" s="534"/>
      <c r="B21" s="682"/>
      <c r="C21" s="517">
        <f>'Corporate Priority 1'!C55</f>
        <v>7</v>
      </c>
      <c r="D21" s="517">
        <f>'Corporate Priority 2'!C53</f>
        <v>9</v>
      </c>
      <c r="E21" s="517">
        <f>'Corporate Priority 3'!C54</f>
        <v>2</v>
      </c>
      <c r="F21" s="517">
        <f>'Corporate Priority 4'!C53</f>
        <v>1</v>
      </c>
      <c r="G21" s="517">
        <f>'Corporate Priority 5'!C53</f>
        <v>4</v>
      </c>
      <c r="L21" s="213" t="s">
        <v>450</v>
      </c>
      <c r="M21">
        <f t="shared" si="1"/>
        <v>23</v>
      </c>
    </row>
    <row r="24" spans="1:13" x14ac:dyDescent="0.2">
      <c r="B24" s="683" t="s">
        <v>555</v>
      </c>
      <c r="C24" s="683" t="s">
        <v>556</v>
      </c>
      <c r="D24" s="683" t="s">
        <v>557</v>
      </c>
      <c r="E24" s="683" t="s">
        <v>558</v>
      </c>
      <c r="F24" s="684" t="s">
        <v>559</v>
      </c>
      <c r="G24" s="684" t="s">
        <v>560</v>
      </c>
    </row>
    <row r="25" spans="1:13" x14ac:dyDescent="0.2">
      <c r="B25" s="683" t="s">
        <v>561</v>
      </c>
      <c r="C25" s="683">
        <f>C12</f>
        <v>5</v>
      </c>
      <c r="D25" s="683">
        <f>C13</f>
        <v>7</v>
      </c>
      <c r="E25" s="683">
        <f>C14</f>
        <v>7</v>
      </c>
      <c r="F25" s="683">
        <f>C16</f>
        <v>5</v>
      </c>
      <c r="G25" s="683">
        <f>C17</f>
        <v>5</v>
      </c>
    </row>
    <row r="26" spans="1:13" x14ac:dyDescent="0.2">
      <c r="B26" s="683" t="s">
        <v>562</v>
      </c>
      <c r="C26" s="683">
        <f>D12</f>
        <v>4</v>
      </c>
      <c r="D26" s="683">
        <f>D13</f>
        <v>0</v>
      </c>
      <c r="E26" s="683">
        <f>D14</f>
        <v>8</v>
      </c>
      <c r="F26" s="683">
        <f>D16</f>
        <v>5</v>
      </c>
      <c r="G26" s="683">
        <f>D17</f>
        <v>6</v>
      </c>
    </row>
    <row r="27" spans="1:13" x14ac:dyDescent="0.2">
      <c r="B27" s="683" t="s">
        <v>563</v>
      </c>
      <c r="C27" s="683">
        <f>E12</f>
        <v>8</v>
      </c>
      <c r="D27" s="683">
        <f>E13</f>
        <v>0</v>
      </c>
      <c r="E27" s="683">
        <f>E14</f>
        <v>6</v>
      </c>
      <c r="F27" s="683">
        <f>E16</f>
        <v>4</v>
      </c>
      <c r="G27" s="683">
        <f>E17</f>
        <v>0</v>
      </c>
    </row>
    <row r="28" spans="1:13" x14ac:dyDescent="0.2">
      <c r="B28" s="683" t="s">
        <v>564</v>
      </c>
      <c r="C28" s="683">
        <f>F12</f>
        <v>8</v>
      </c>
      <c r="D28" s="683">
        <f>F13</f>
        <v>0</v>
      </c>
      <c r="E28" s="683">
        <f>F14</f>
        <v>3</v>
      </c>
      <c r="F28" s="683">
        <f>F16</f>
        <v>0</v>
      </c>
      <c r="G28" s="683">
        <f>F17</f>
        <v>6</v>
      </c>
    </row>
    <row r="29" spans="1:13" x14ac:dyDescent="0.2">
      <c r="B29" s="683" t="s">
        <v>565</v>
      </c>
      <c r="C29" s="683">
        <f>G12</f>
        <v>8</v>
      </c>
      <c r="D29" s="683">
        <f>G13</f>
        <v>0</v>
      </c>
      <c r="E29" s="683">
        <f>G14</f>
        <v>3</v>
      </c>
      <c r="F29" s="683">
        <f>G16</f>
        <v>5</v>
      </c>
      <c r="G29" s="683">
        <f>G17</f>
        <v>2</v>
      </c>
    </row>
    <row r="31" spans="1:13" x14ac:dyDescent="0.2">
      <c r="B31" s="683" t="s">
        <v>555</v>
      </c>
      <c r="C31" s="684" t="s">
        <v>554</v>
      </c>
      <c r="D31" s="683" t="s">
        <v>566</v>
      </c>
      <c r="E31" s="684" t="s">
        <v>552</v>
      </c>
      <c r="F31" s="684" t="s">
        <v>567</v>
      </c>
    </row>
    <row r="32" spans="1:13" x14ac:dyDescent="0.2">
      <c r="B32" s="683" t="s">
        <v>568</v>
      </c>
      <c r="C32" s="683">
        <f>G18</f>
        <v>7</v>
      </c>
      <c r="D32" s="683">
        <f>G19</f>
        <v>4</v>
      </c>
      <c r="E32" s="683">
        <f>G20</f>
        <v>3</v>
      </c>
      <c r="F32" s="683">
        <f>G21</f>
        <v>4</v>
      </c>
    </row>
    <row r="33" spans="2:7" x14ac:dyDescent="0.2">
      <c r="B33" s="683" t="s">
        <v>564</v>
      </c>
      <c r="C33" s="683">
        <f>F18</f>
        <v>6</v>
      </c>
      <c r="D33" s="683">
        <f>F19</f>
        <v>6</v>
      </c>
      <c r="E33" s="683">
        <f>F20</f>
        <v>4</v>
      </c>
      <c r="F33" s="683">
        <f>F21</f>
        <v>1</v>
      </c>
    </row>
    <row r="34" spans="2:7" x14ac:dyDescent="0.2">
      <c r="B34" s="683" t="s">
        <v>563</v>
      </c>
      <c r="C34" s="683">
        <f>E18</f>
        <v>10</v>
      </c>
      <c r="D34" s="683">
        <f>E19</f>
        <v>3</v>
      </c>
      <c r="E34" s="683">
        <f>E20</f>
        <v>3</v>
      </c>
      <c r="F34" s="683">
        <f>E21</f>
        <v>2</v>
      </c>
    </row>
    <row r="35" spans="2:7" x14ac:dyDescent="0.2">
      <c r="B35" s="683" t="s">
        <v>562</v>
      </c>
      <c r="C35" s="683">
        <f>D18</f>
        <v>5</v>
      </c>
      <c r="D35" s="683">
        <f>D19</f>
        <v>1</v>
      </c>
      <c r="E35" s="683">
        <f>D20</f>
        <v>8</v>
      </c>
      <c r="F35" s="683">
        <f>D21</f>
        <v>9</v>
      </c>
    </row>
    <row r="36" spans="2:7" x14ac:dyDescent="0.2">
      <c r="B36" s="683" t="s">
        <v>561</v>
      </c>
      <c r="C36" s="683">
        <f>C18</f>
        <v>8</v>
      </c>
      <c r="D36" s="683">
        <f>C19</f>
        <v>5</v>
      </c>
      <c r="E36" s="683">
        <f>C20</f>
        <v>9</v>
      </c>
      <c r="F36" s="683">
        <f>C21</f>
        <v>7</v>
      </c>
    </row>
    <row r="38" spans="2:7" x14ac:dyDescent="0.2">
      <c r="C38" s="213" t="s">
        <v>569</v>
      </c>
      <c r="D38" s="213" t="s">
        <v>570</v>
      </c>
      <c r="E38" s="685" t="s">
        <v>581</v>
      </c>
      <c r="F38" s="882" t="s">
        <v>777</v>
      </c>
    </row>
    <row r="39" spans="2:7" x14ac:dyDescent="0.2">
      <c r="B39" s="213" t="s">
        <v>548</v>
      </c>
      <c r="C39">
        <v>13</v>
      </c>
      <c r="D39">
        <v>21</v>
      </c>
      <c r="E39">
        <v>15</v>
      </c>
      <c r="F39">
        <f>SUM(C13:G13)</f>
        <v>7</v>
      </c>
    </row>
    <row r="40" spans="2:7" x14ac:dyDescent="0.2">
      <c r="B40" s="213" t="s">
        <v>549</v>
      </c>
      <c r="C40">
        <v>11</v>
      </c>
      <c r="D40">
        <v>14</v>
      </c>
      <c r="E40">
        <v>17</v>
      </c>
      <c r="F40">
        <f>SUM(C14:G14)</f>
        <v>27</v>
      </c>
    </row>
    <row r="41" spans="2:7" x14ac:dyDescent="0.2">
      <c r="B41" s="213" t="s">
        <v>547</v>
      </c>
      <c r="C41">
        <v>19</v>
      </c>
      <c r="D41">
        <v>23</v>
      </c>
      <c r="E41">
        <v>25</v>
      </c>
      <c r="F41">
        <f>SUM(C12:G12)</f>
        <v>33</v>
      </c>
    </row>
    <row r="42" spans="2:7" x14ac:dyDescent="0.2">
      <c r="B42" s="213" t="s">
        <v>550</v>
      </c>
      <c r="C42">
        <v>16</v>
      </c>
      <c r="D42">
        <v>16</v>
      </c>
      <c r="E42">
        <f>SUM(C16:G16)</f>
        <v>19</v>
      </c>
      <c r="F42">
        <f>SUM(C16:H16)</f>
        <v>19</v>
      </c>
    </row>
    <row r="43" spans="2:7" x14ac:dyDescent="0.2">
      <c r="B43" s="213" t="s">
        <v>551</v>
      </c>
      <c r="C43">
        <v>43</v>
      </c>
      <c r="D43">
        <v>29</v>
      </c>
      <c r="E43">
        <f>SUM(C17:G17)</f>
        <v>19</v>
      </c>
      <c r="F43">
        <f>SUM(C17:H17)</f>
        <v>19</v>
      </c>
    </row>
    <row r="46" spans="2:7" x14ac:dyDescent="0.2">
      <c r="C46">
        <v>1</v>
      </c>
      <c r="D46">
        <v>2</v>
      </c>
      <c r="E46">
        <v>3</v>
      </c>
      <c r="F46">
        <v>4</v>
      </c>
      <c r="G46">
        <v>5</v>
      </c>
    </row>
    <row r="47" spans="2:7" x14ac:dyDescent="0.2">
      <c r="B47" s="213" t="s">
        <v>571</v>
      </c>
      <c r="C47">
        <v>3</v>
      </c>
      <c r="D47">
        <v>0</v>
      </c>
      <c r="E47">
        <v>2</v>
      </c>
      <c r="F47">
        <v>0</v>
      </c>
      <c r="G47">
        <v>2</v>
      </c>
    </row>
    <row r="49" spans="2:9" x14ac:dyDescent="0.2">
      <c r="C49">
        <v>1</v>
      </c>
      <c r="D49">
        <v>2</v>
      </c>
      <c r="E49">
        <v>3</v>
      </c>
      <c r="F49">
        <v>4</v>
      </c>
      <c r="G49">
        <v>5</v>
      </c>
    </row>
    <row r="50" spans="2:9" x14ac:dyDescent="0.2">
      <c r="B50" s="213" t="s">
        <v>572</v>
      </c>
      <c r="C50">
        <v>3</v>
      </c>
      <c r="D50">
        <v>0</v>
      </c>
      <c r="E50">
        <v>3</v>
      </c>
      <c r="F50">
        <v>1</v>
      </c>
      <c r="G50">
        <v>2</v>
      </c>
    </row>
    <row r="53" spans="2:9" x14ac:dyDescent="0.2">
      <c r="B53" t="s">
        <v>591</v>
      </c>
    </row>
    <row r="54" spans="2:9" x14ac:dyDescent="0.2">
      <c r="B54" s="213" t="s">
        <v>547</v>
      </c>
      <c r="C54">
        <v>12</v>
      </c>
      <c r="D54" s="673">
        <f>C54/32</f>
        <v>0.375</v>
      </c>
    </row>
    <row r="55" spans="2:9" x14ac:dyDescent="0.2">
      <c r="B55" s="213" t="s">
        <v>548</v>
      </c>
      <c r="C55">
        <v>2</v>
      </c>
      <c r="D55" s="673">
        <f t="shared" ref="D55:D58" si="2">C55/32</f>
        <v>6.25E-2</v>
      </c>
    </row>
    <row r="56" spans="2:9" x14ac:dyDescent="0.2">
      <c r="B56" s="213" t="s">
        <v>549</v>
      </c>
      <c r="C56">
        <v>11</v>
      </c>
      <c r="D56" s="673">
        <f t="shared" si="2"/>
        <v>0.34375</v>
      </c>
    </row>
    <row r="57" spans="2:9" x14ac:dyDescent="0.2">
      <c r="B57" s="213" t="s">
        <v>551</v>
      </c>
      <c r="C57">
        <v>4</v>
      </c>
      <c r="D57" s="673">
        <f t="shared" si="2"/>
        <v>0.125</v>
      </c>
    </row>
    <row r="58" spans="2:9" x14ac:dyDescent="0.2">
      <c r="B58" s="213" t="s">
        <v>550</v>
      </c>
      <c r="C58">
        <v>3</v>
      </c>
      <c r="D58" s="673">
        <f t="shared" si="2"/>
        <v>9.375E-2</v>
      </c>
    </row>
    <row r="60" spans="2:9" x14ac:dyDescent="0.2">
      <c r="B60" s="213" t="s">
        <v>552</v>
      </c>
      <c r="C60">
        <v>10</v>
      </c>
      <c r="I60" s="685"/>
    </row>
    <row r="61" spans="2:9" x14ac:dyDescent="0.2">
      <c r="B61" s="213" t="s">
        <v>553</v>
      </c>
      <c r="C61">
        <v>4</v>
      </c>
    </row>
    <row r="62" spans="2:9" x14ac:dyDescent="0.2">
      <c r="B62" s="213" t="s">
        <v>554</v>
      </c>
      <c r="C62">
        <v>13</v>
      </c>
    </row>
    <row r="63" spans="2:9" x14ac:dyDescent="0.2">
      <c r="B63" s="213" t="s">
        <v>450</v>
      </c>
      <c r="C63">
        <v>5</v>
      </c>
    </row>
    <row r="66" spans="2:2" x14ac:dyDescent="0.2">
      <c r="B66" s="213" t="s">
        <v>680</v>
      </c>
    </row>
    <row r="67" spans="2:2" x14ac:dyDescent="0.2">
      <c r="B67" s="213" t="s">
        <v>681</v>
      </c>
    </row>
    <row r="68" spans="2:2" x14ac:dyDescent="0.2">
      <c r="B68" s="213" t="s">
        <v>683</v>
      </c>
    </row>
    <row r="69" spans="2:2" x14ac:dyDescent="0.2">
      <c r="B69" s="213" t="s">
        <v>684</v>
      </c>
    </row>
    <row r="70" spans="2:2" x14ac:dyDescent="0.2">
      <c r="B70" s="213" t="s">
        <v>682</v>
      </c>
    </row>
    <row r="72" spans="2:2" x14ac:dyDescent="0.2">
      <c r="B72" s="213" t="s">
        <v>682</v>
      </c>
    </row>
    <row r="73" spans="2:2" x14ac:dyDescent="0.2">
      <c r="B73" s="213" t="s">
        <v>684</v>
      </c>
    </row>
    <row r="74" spans="2:2" x14ac:dyDescent="0.2">
      <c r="B74" s="213" t="s">
        <v>683</v>
      </c>
    </row>
    <row r="75" spans="2:2" x14ac:dyDescent="0.2">
      <c r="B75" s="213" t="s">
        <v>681</v>
      </c>
    </row>
    <row r="76" spans="2:2" x14ac:dyDescent="0.2">
      <c r="B76" s="213" t="s">
        <v>680</v>
      </c>
    </row>
  </sheetData>
  <conditionalFormatting sqref="A12:B12">
    <cfRule type="cellIs" dxfId="48" priority="37" operator="equal">
      <formula>"g"</formula>
    </cfRule>
    <cfRule type="cellIs" dxfId="47" priority="38" operator="equal">
      <formula>"c"</formula>
    </cfRule>
  </conditionalFormatting>
  <conditionalFormatting sqref="A12:B12">
    <cfRule type="cellIs" dxfId="46" priority="39" operator="equal">
      <formula>"="</formula>
    </cfRule>
    <cfRule type="cellIs" dxfId="45" priority="40" operator="equal">
      <formula>"r"</formula>
    </cfRule>
    <cfRule type="cellIs" dxfId="44" priority="41" operator="equal">
      <formula>"a"</formula>
    </cfRule>
    <cfRule type="cellIs" dxfId="43" priority="42" operator="equal">
      <formula>"@"</formula>
    </cfRule>
  </conditionalFormatting>
  <conditionalFormatting sqref="A15:B17">
    <cfRule type="cellIs" dxfId="42" priority="31" operator="equal">
      <formula>"g"</formula>
    </cfRule>
    <cfRule type="cellIs" dxfId="41" priority="32" operator="equal">
      <formula>"c"</formula>
    </cfRule>
  </conditionalFormatting>
  <conditionalFormatting sqref="A15:B17">
    <cfRule type="cellIs" dxfId="40" priority="33" operator="equal">
      <formula>"="</formula>
    </cfRule>
    <cfRule type="cellIs" dxfId="39" priority="34" operator="equal">
      <formula>"r"</formula>
    </cfRule>
    <cfRule type="cellIs" dxfId="38" priority="35" operator="equal">
      <formula>"a"</formula>
    </cfRule>
    <cfRule type="cellIs" dxfId="37" priority="36" operator="equal">
      <formula>"@"</formula>
    </cfRule>
  </conditionalFormatting>
  <conditionalFormatting sqref="A14:B14">
    <cfRule type="cellIs" dxfId="36" priority="25" operator="equal">
      <formula>"g"</formula>
    </cfRule>
    <cfRule type="cellIs" dxfId="35" priority="26" operator="equal">
      <formula>"c"</formula>
    </cfRule>
  </conditionalFormatting>
  <conditionalFormatting sqref="A14:B14">
    <cfRule type="cellIs" dxfId="34" priority="27" operator="equal">
      <formula>"="</formula>
    </cfRule>
    <cfRule type="cellIs" dxfId="33" priority="28" operator="equal">
      <formula>"r"</formula>
    </cfRule>
    <cfRule type="cellIs" dxfId="32" priority="29" operator="equal">
      <formula>"a"</formula>
    </cfRule>
    <cfRule type="cellIs" dxfId="31" priority="30" operator="equal">
      <formula>"@"</formula>
    </cfRule>
  </conditionalFormatting>
  <conditionalFormatting sqref="A13:B13">
    <cfRule type="cellIs" dxfId="30" priority="19" operator="equal">
      <formula>"g"</formula>
    </cfRule>
    <cfRule type="cellIs" dxfId="29" priority="20" operator="equal">
      <formula>"c"</formula>
    </cfRule>
  </conditionalFormatting>
  <conditionalFormatting sqref="A13:B13">
    <cfRule type="cellIs" dxfId="28" priority="21" operator="equal">
      <formula>"="</formula>
    </cfRule>
    <cfRule type="cellIs" dxfId="27" priority="22" operator="equal">
      <formula>"r"</formula>
    </cfRule>
    <cfRule type="cellIs" dxfId="26" priority="23" operator="equal">
      <formula>"a"</formula>
    </cfRule>
    <cfRule type="cellIs" dxfId="25" priority="24" operator="equal">
      <formula>"@"</formula>
    </cfRule>
  </conditionalFormatting>
  <conditionalFormatting sqref="H12">
    <cfRule type="cellIs" dxfId="24" priority="13" operator="equal">
      <formula>"g"</formula>
    </cfRule>
    <cfRule type="cellIs" dxfId="23" priority="14" operator="equal">
      <formula>"c"</formula>
    </cfRule>
  </conditionalFormatting>
  <conditionalFormatting sqref="H12">
    <cfRule type="cellIs" dxfId="22" priority="15" operator="equal">
      <formula>"="</formula>
    </cfRule>
    <cfRule type="cellIs" dxfId="21" priority="16" operator="equal">
      <formula>"r"</formula>
    </cfRule>
    <cfRule type="cellIs" dxfId="20" priority="17" operator="equal">
      <formula>"a"</formula>
    </cfRule>
    <cfRule type="cellIs" dxfId="19" priority="18" operator="equal">
      <formula>"@"</formula>
    </cfRule>
  </conditionalFormatting>
  <conditionalFormatting sqref="H14">
    <cfRule type="cellIs" dxfId="18" priority="7" operator="equal">
      <formula>"g"</formula>
    </cfRule>
    <cfRule type="cellIs" dxfId="17" priority="8" operator="equal">
      <formula>"c"</formula>
    </cfRule>
  </conditionalFormatting>
  <conditionalFormatting sqref="H14">
    <cfRule type="cellIs" dxfId="16" priority="9" operator="equal">
      <formula>"="</formula>
    </cfRule>
    <cfRule type="cellIs" dxfId="15" priority="10" operator="equal">
      <formula>"r"</formula>
    </cfRule>
    <cfRule type="cellIs" dxfId="14" priority="11" operator="equal">
      <formula>"a"</formula>
    </cfRule>
    <cfRule type="cellIs" dxfId="13" priority="12" operator="equal">
      <formula>"@"</formula>
    </cfRule>
  </conditionalFormatting>
  <conditionalFormatting sqref="H13">
    <cfRule type="cellIs" dxfId="12" priority="1" operator="equal">
      <formula>"g"</formula>
    </cfRule>
    <cfRule type="cellIs" dxfId="11" priority="2" operator="equal">
      <formula>"c"</formula>
    </cfRule>
  </conditionalFormatting>
  <conditionalFormatting sqref="H13">
    <cfRule type="cellIs" dxfId="10" priority="3" operator="equal">
      <formula>"="</formula>
    </cfRule>
    <cfRule type="cellIs" dxfId="9" priority="4" operator="equal">
      <formula>"r"</formula>
    </cfRule>
    <cfRule type="cellIs" dxfId="8" priority="5" operator="equal">
      <formula>"a"</formula>
    </cfRule>
    <cfRule type="cellIs" dxfId="7" priority="6" operator="equal">
      <formula>"@"</formula>
    </cfRule>
  </conditionalFormatting>
  <pageMargins left="0.7" right="0.7" top="0.75" bottom="0.75" header="0.3" footer="0.3"/>
  <pageSetup paperSize="8"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RevisionsToTemplate</vt:lpstr>
      <vt:lpstr>Dashboard</vt:lpstr>
      <vt:lpstr>Title Page</vt:lpstr>
      <vt:lpstr>Corporate Priority 1</vt:lpstr>
      <vt:lpstr>Corporate Priority 2</vt:lpstr>
      <vt:lpstr>Corporate Priority 3</vt:lpstr>
      <vt:lpstr>Corporate Priority 4</vt:lpstr>
      <vt:lpstr>Corporate Priority 5</vt:lpstr>
      <vt:lpstr>lookup lists</vt:lpstr>
      <vt:lpstr>FCAF</vt:lpstr>
      <vt:lpstr>EHAT</vt:lpstr>
      <vt:lpstr>EH Triage revised</vt:lpstr>
      <vt:lpstr>ASSESSMENTS-OUTCOMES</vt:lpstr>
      <vt:lpstr>LAC-PARTICIPATION</vt:lpstr>
      <vt:lpstr>Sheet1</vt:lpstr>
      <vt:lpstr>'ASSESSMENTS-OUTCOMES'!Print_Area</vt:lpstr>
      <vt:lpstr>'Corporate Priority 2'!Print_Area</vt:lpstr>
      <vt:lpstr>'Corporate Priority 3'!Print_Area</vt:lpstr>
      <vt:lpstr>'Corporate Priority 5'!Print_Area</vt:lpstr>
      <vt:lpstr>'EH Triage revised'!Print_Area</vt:lpstr>
      <vt:lpstr>EHAT!Print_Area</vt:lpstr>
      <vt:lpstr>FCAF!Print_Area</vt:lpstr>
      <vt:lpstr>'LAC-PARTICIPATION'!Print_Area</vt:lpstr>
      <vt:lpstr>'Title Page'!Print_Area</vt:lpstr>
      <vt:lpstr>'Corporate Priority 1'!Print_Titles</vt:lpstr>
      <vt:lpstr>'Corporate Priority 2'!Print_Titles</vt:lpstr>
      <vt:lpstr>'Corporate Priority 3'!Print_Titles</vt:lpstr>
      <vt:lpstr>'Corporate Priority 4'!Print_Titles</vt:lpstr>
      <vt:lpstr>'Corporate Priority 5'!Print_Titles</vt:lpstr>
    </vt:vector>
  </TitlesOfParts>
  <Company>RBT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Corporate Plan 2016-17 Quarter 4 Performance Report – Appendix B</dc:title>
  <dc:creator>Rotherham MBC</dc:creator>
  <cp:lastModifiedBy>Fisher, Nicholas</cp:lastModifiedBy>
  <cp:lastPrinted>2017-06-15T13:50:57Z</cp:lastPrinted>
  <dcterms:created xsi:type="dcterms:W3CDTF">2009-10-27T12:12:39Z</dcterms:created>
  <dcterms:modified xsi:type="dcterms:W3CDTF">2018-01-12T12:12:02Z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BTDescription">
    <vt:lpwstr/>
  </property>
  <property fmtid="{D5CDD505-2E9C-101B-9397-08002B2CF9AE}" pid="3" name="RBTNextReviewDate">
    <vt:lpwstr>2011-01-18T00:00:00Z</vt:lpwstr>
  </property>
  <property fmtid="{D5CDD505-2E9C-101B-9397-08002B2CF9AE}" pid="4" name="RBTAuthor">
    <vt:lpwstr>Deborah Johnson</vt:lpwstr>
  </property>
  <property fmtid="{D5CDD505-2E9C-101B-9397-08002B2CF9AE}" pid="5" name="RBTKeywords">
    <vt:lpwstr/>
  </property>
</Properties>
</file>